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C:\Users\USUARIO\Documents\ANM\MATRIZ DE ASPECTOS E IMPACTOS\2023\"/>
    </mc:Choice>
  </mc:AlternateContent>
  <xr:revisionPtr revIDLastSave="21" documentId="13_ncr:1_{813E99B3-68B4-4CFD-AB0F-8AC17DB99A34}" xr6:coauthVersionLast="47" xr6:coauthVersionMax="47" xr10:uidLastSave="{18268363-0571-4A9B-A51F-24CE758A2BF5}"/>
  <bookViews>
    <workbookView xWindow="-120" yWindow="-120" windowWidth="20730" windowHeight="11160" firstSheet="3" activeTab="1" xr2:uid="{00000000-000D-0000-FFFF-FFFF00000000}"/>
  </bookViews>
  <sheets>
    <sheet name="LISTAS" sheetId="1" state="hidden" r:id="rId1"/>
    <sheet name="PORTADA" sheetId="8" r:id="rId2"/>
    <sheet name="INSTRUCCIONES" sheetId="6" r:id="rId3"/>
    <sheet name="A&amp;I" sheetId="2" r:id="rId4"/>
    <sheet name="TD-A&amp;I" sheetId="7" r:id="rId5"/>
  </sheets>
  <externalReferences>
    <externalReference r:id="rId6"/>
    <externalReference r:id="rId7"/>
  </externalReferences>
  <definedNames>
    <definedName name="_xlnm._FilterDatabase" localSheetId="3" hidden="1">'A&amp;I'!#REF!</definedName>
    <definedName name="_xlnm.Print_Area" localSheetId="1">PORTADA!$A:$K</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8" concurrentCalc="0"/>
  <pivotCaches>
    <pivotCache cacheId="24678"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2" l="1"/>
  <c r="R37" i="2"/>
  <c r="S37" i="2"/>
  <c r="T37" i="2"/>
  <c r="U37" i="2"/>
  <c r="P3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Q28" i="2"/>
  <c r="R28" i="2"/>
  <c r="Q29" i="2"/>
  <c r="R29" i="2"/>
  <c r="Q30" i="2"/>
  <c r="R30" i="2"/>
  <c r="Q31" i="2"/>
  <c r="R31" i="2"/>
  <c r="Q32" i="2"/>
  <c r="R32" i="2"/>
  <c r="Q33" i="2"/>
  <c r="R33" i="2"/>
  <c r="Q34" i="2"/>
  <c r="R34" i="2"/>
  <c r="Q35" i="2"/>
  <c r="R35" i="2"/>
  <c r="Q36" i="2"/>
  <c r="R36" i="2"/>
  <c r="Q38" i="2"/>
  <c r="R38" i="2"/>
  <c r="Q39" i="2"/>
  <c r="R39" i="2"/>
  <c r="Q40" i="2"/>
  <c r="R40" i="2"/>
  <c r="Q41" i="2"/>
  <c r="R41" i="2"/>
  <c r="Q42" i="2"/>
  <c r="R42" i="2"/>
  <c r="Q43" i="2"/>
  <c r="R43" i="2"/>
  <c r="Q44" i="2"/>
  <c r="R44" i="2"/>
  <c r="Q45" i="2"/>
  <c r="R45" i="2"/>
  <c r="Q46" i="2"/>
  <c r="R46" i="2"/>
  <c r="Q47" i="2"/>
  <c r="R47" i="2"/>
  <c r="Q48" i="2"/>
  <c r="R48" i="2"/>
  <c r="Q49" i="2"/>
  <c r="R49" i="2"/>
  <c r="R7" i="2"/>
  <c r="Q7" i="2"/>
  <c r="S47" i="2"/>
  <c r="P47" i="2"/>
  <c r="S34" i="2"/>
  <c r="P34" i="2"/>
  <c r="S30" i="2"/>
  <c r="P30" i="2"/>
  <c r="S26" i="2"/>
  <c r="P26" i="2"/>
  <c r="S15" i="2"/>
  <c r="P15" i="2"/>
  <c r="S11" i="2"/>
  <c r="P11" i="2"/>
  <c r="S39" i="2"/>
  <c r="P39" i="2"/>
  <c r="S25" i="2"/>
  <c r="T25" i="2"/>
  <c r="U25" i="2"/>
  <c r="S45" i="2"/>
  <c r="P45" i="2"/>
  <c r="S42" i="2"/>
  <c r="T42" i="2"/>
  <c r="U42" i="2"/>
  <c r="S40" i="2"/>
  <c r="P40" i="2"/>
  <c r="S27" i="2"/>
  <c r="P27" i="2"/>
  <c r="S46" i="2"/>
  <c r="T46" i="2"/>
  <c r="U46" i="2"/>
  <c r="S12" i="2"/>
  <c r="T12" i="2"/>
  <c r="U12" i="2"/>
  <c r="S41" i="2"/>
  <c r="T41" i="2"/>
  <c r="U41" i="2"/>
  <c r="S43" i="2"/>
  <c r="P43" i="2"/>
  <c r="S44" i="2"/>
  <c r="P44" i="2"/>
  <c r="S22" i="2"/>
  <c r="P22" i="2"/>
  <c r="S24" i="2"/>
  <c r="T24" i="2"/>
  <c r="U24" i="2"/>
  <c r="S38" i="2"/>
  <c r="T38" i="2"/>
  <c r="U38" i="2"/>
  <c r="S33" i="2"/>
  <c r="T33" i="2"/>
  <c r="U33" i="2"/>
  <c r="S29" i="2"/>
  <c r="T29" i="2"/>
  <c r="U29" i="2"/>
  <c r="S21" i="2"/>
  <c r="T21" i="2"/>
  <c r="U21" i="2"/>
  <c r="S18" i="2"/>
  <c r="T18" i="2"/>
  <c r="U18" i="2"/>
  <c r="S14" i="2"/>
  <c r="T14" i="2"/>
  <c r="U14" i="2"/>
  <c r="S49" i="2"/>
  <c r="T49" i="2"/>
  <c r="U49" i="2"/>
  <c r="S48" i="2"/>
  <c r="P48" i="2"/>
  <c r="S10" i="2"/>
  <c r="T10" i="2"/>
  <c r="U10" i="2"/>
  <c r="S8" i="2"/>
  <c r="P8" i="2"/>
  <c r="S7" i="2"/>
  <c r="P7" i="2"/>
  <c r="S35" i="2"/>
  <c r="P35" i="2"/>
  <c r="S32" i="2"/>
  <c r="T32" i="2"/>
  <c r="U32" i="2"/>
  <c r="S19" i="2"/>
  <c r="P19" i="2"/>
  <c r="S17" i="2"/>
  <c r="T17" i="2"/>
  <c r="U17" i="2"/>
  <c r="S31" i="2"/>
  <c r="P31" i="2"/>
  <c r="S28" i="2"/>
  <c r="T28" i="2"/>
  <c r="U28" i="2"/>
  <c r="S16" i="2"/>
  <c r="T16" i="2"/>
  <c r="U16" i="2"/>
  <c r="S13" i="2"/>
  <c r="P13" i="2"/>
  <c r="S36" i="2"/>
  <c r="T36" i="2"/>
  <c r="U36" i="2"/>
  <c r="S23" i="2"/>
  <c r="P23" i="2"/>
  <c r="S20" i="2"/>
  <c r="T20" i="2"/>
  <c r="U20" i="2"/>
  <c r="S9" i="2"/>
  <c r="P9" i="2"/>
  <c r="T27" i="2"/>
  <c r="U27" i="2"/>
  <c r="T15" i="2"/>
  <c r="U15" i="2"/>
  <c r="P33" i="2"/>
  <c r="T26" i="2"/>
  <c r="U26" i="2"/>
  <c r="P46" i="2"/>
  <c r="T43" i="2"/>
  <c r="U43" i="2"/>
  <c r="P25" i="2"/>
  <c r="T40" i="2"/>
  <c r="U40" i="2"/>
  <c r="T30" i="2"/>
  <c r="U30" i="2"/>
  <c r="P12" i="2"/>
  <c r="T11" i="2"/>
  <c r="U11" i="2"/>
  <c r="P16" i="2"/>
  <c r="T39" i="2"/>
  <c r="U39" i="2"/>
  <c r="P42" i="2"/>
  <c r="T47" i="2"/>
  <c r="U47" i="2"/>
  <c r="T23" i="2"/>
  <c r="U23" i="2"/>
  <c r="T22" i="2"/>
  <c r="U22" i="2"/>
  <c r="T45" i="2"/>
  <c r="U45" i="2"/>
  <c r="P32" i="2"/>
  <c r="P14" i="2"/>
  <c r="T34" i="2"/>
  <c r="U34" i="2"/>
  <c r="P49" i="2"/>
  <c r="P21" i="2"/>
  <c r="T13" i="2"/>
  <c r="U13" i="2"/>
  <c r="P36" i="2"/>
  <c r="P20" i="2"/>
  <c r="P38" i="2"/>
  <c r="P17" i="2"/>
  <c r="P18" i="2"/>
  <c r="T44" i="2"/>
  <c r="U44" i="2"/>
  <c r="P29" i="2"/>
  <c r="T19" i="2"/>
  <c r="U19" i="2"/>
  <c r="P41" i="2"/>
  <c r="P24" i="2"/>
  <c r="P28" i="2"/>
  <c r="T48" i="2"/>
  <c r="U48" i="2"/>
  <c r="T35" i="2"/>
  <c r="U35" i="2"/>
  <c r="P10" i="2"/>
  <c r="T8" i="2"/>
  <c r="U8" i="2"/>
  <c r="T7" i="2"/>
  <c r="U7" i="2"/>
  <c r="T31" i="2"/>
  <c r="U31" i="2"/>
  <c r="T9" i="2"/>
  <c r="U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 Mora</author>
  </authors>
  <commentList>
    <comment ref="X6" authorId="0" shapeId="0" xr:uid="{00000000-0006-0000-0200-000001000000}">
      <text>
        <r>
          <rPr>
            <b/>
            <sz val="9"/>
            <color indexed="81"/>
            <rFont val="Tahoma"/>
            <family val="2"/>
          </rPr>
          <t>Año anterior</t>
        </r>
      </text>
    </comment>
  </commentList>
</comments>
</file>

<file path=xl/sharedStrings.xml><?xml version="1.0" encoding="utf-8"?>
<sst xmlns="http://schemas.openxmlformats.org/spreadsheetml/2006/main" count="592" uniqueCount="251">
  <si>
    <t>ESSM</t>
  </si>
  <si>
    <t>PASSM</t>
  </si>
  <si>
    <t>PAR</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</si>
  <si>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</si>
  <si>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</si>
  <si>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</si>
  <si>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</si>
  <si>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</si>
  <si>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</si>
  <si>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</si>
  <si>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</si>
  <si>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</si>
  <si>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 _de_publicidad</t>
  </si>
  <si>
    <t>Consumo_de_energía_eléctrica</t>
  </si>
  <si>
    <t>Tipo de impacto</t>
  </si>
  <si>
    <t>Componente Ambiental</t>
  </si>
  <si>
    <t>Probabilidad</t>
  </si>
  <si>
    <t>Valor probabilidad</t>
  </si>
  <si>
    <t>Consecuencia</t>
  </si>
  <si>
    <t>Valor consecuencia</t>
  </si>
  <si>
    <t>Significancia</t>
  </si>
  <si>
    <t>ESSM Amagá</t>
  </si>
  <si>
    <t>PASSM Bucaramanga</t>
  </si>
  <si>
    <t>Sede Central - Bogotá</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</si>
  <si>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</si>
  <si>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</si>
  <si>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</si>
  <si>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</si>
  <si>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</si>
  <si>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</si>
  <si>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</si>
  <si>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</si>
  <si>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</si>
  <si>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</si>
  <si>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</si>
  <si>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</si>
  <si>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</si>
  <si>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</si>
  <si>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Baja</t>
  </si>
  <si>
    <t>Tolerable</t>
  </si>
  <si>
    <t>ESSM Cúcuta</t>
  </si>
  <si>
    <t>PASSM Marmato</t>
  </si>
  <si>
    <t>PAR Bucaramanga</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</si>
  <si>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</si>
  <si>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</si>
  <si>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</si>
  <si>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</si>
  <si>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</si>
  <si>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</si>
  <si>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</si>
  <si>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</si>
  <si>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Moderada</t>
  </si>
  <si>
    <t>No tolerable</t>
  </si>
  <si>
    <t>ESSM Jamundí</t>
  </si>
  <si>
    <t>PASSM Pasto</t>
  </si>
  <si>
    <t>PAR Cali</t>
  </si>
  <si>
    <t>Situación de emergencia</t>
  </si>
  <si>
    <t>Contaminación por emisión de sustancias tóxicas</t>
  </si>
  <si>
    <t>Contaminación por generación de residuos de escombro</t>
  </si>
  <si>
    <t>Geológico - suelo</t>
  </si>
  <si>
    <t>Certero</t>
  </si>
  <si>
    <t>Alta</t>
  </si>
  <si>
    <t>Potencialmente no tolerable</t>
  </si>
  <si>
    <t>ESSM Nobsa</t>
  </si>
  <si>
    <t>PASSM Remedios</t>
  </si>
  <si>
    <t>PAR Cartagena</t>
  </si>
  <si>
    <t>Contaminación por emisión de sustancias molestas (olores)</t>
  </si>
  <si>
    <t>Contaminación por generación de residuos aprovechables</t>
  </si>
  <si>
    <t>Biológico - biodiversidad</t>
  </si>
  <si>
    <t>ESSM Ubaté</t>
  </si>
  <si>
    <t>PAR Cúcuta</t>
  </si>
  <si>
    <t>Contaminación por emisión de ruido</t>
  </si>
  <si>
    <t>Contaminación por generación de residuos No aprovechables</t>
  </si>
  <si>
    <t>Sociocultural - social</t>
  </si>
  <si>
    <t>PAR Ibagué</t>
  </si>
  <si>
    <t>Aprovechamiento de residuos aprovechables</t>
  </si>
  <si>
    <t>Paisajístico</t>
  </si>
  <si>
    <t>PAR Manizales</t>
  </si>
  <si>
    <t>PAR Medellín</t>
  </si>
  <si>
    <t>Energético</t>
  </si>
  <si>
    <t>PAR Nobsa</t>
  </si>
  <si>
    <t>PAR Pasto</t>
  </si>
  <si>
    <t>PAR Quibdó</t>
  </si>
  <si>
    <t>PAR Valledupar</t>
  </si>
  <si>
    <t>MATRIZ ASPECTOS E IMPACTOS AMBIENTALES</t>
  </si>
  <si>
    <t>MANUAL DEL SISTEMA INTEGRADO DE GESTIÓN</t>
  </si>
  <si>
    <t>INSTRUCCIONES DE DILIGENCIAMIENTO</t>
  </si>
  <si>
    <t>ASPECTOS E IMPACTOS AMBIENTALES - A&amp;I</t>
  </si>
  <si>
    <t>CONTROL DE CAMBIOS</t>
  </si>
  <si>
    <t>VERSIÓN</t>
  </si>
  <si>
    <t>FECHA</t>
  </si>
  <si>
    <t>DESCRIPCIÓN DEL CAMBIO</t>
  </si>
  <si>
    <t>Creación del documento</t>
  </si>
  <si>
    <t>Valoración y control del aspecto e impacto ambiental 2019-2020</t>
  </si>
  <si>
    <t>Valoración y control del aspecto e impacto ambiental 2020 extraordinaria</t>
  </si>
  <si>
    <t>Valoración y control del aspecto e impacto ambiental 2021</t>
  </si>
  <si>
    <t>Actualización metodo y ajuste a la matriz para la identificación, valoración y significancia de los aspectos e impactos ambientales 2022</t>
  </si>
  <si>
    <t>Actualización controles aspectos e impactos ambientales 2023</t>
  </si>
  <si>
    <t>ELABORÓ</t>
  </si>
  <si>
    <t>REVISÓ</t>
  </si>
  <si>
    <t>APROBÓ</t>
  </si>
  <si>
    <r>
      <rPr>
        <b/>
        <sz val="10"/>
        <color rgb="FF000000"/>
        <rFont val="Arial Narrow"/>
      </rPr>
      <t xml:space="preserve">Nombre : </t>
    </r>
    <r>
      <rPr>
        <sz val="10"/>
        <color rgb="FF000000"/>
        <rFont val="Arial Narrow"/>
      </rPr>
      <t xml:space="preserve">Lina Paola León
</t>
    </r>
    <r>
      <rPr>
        <b/>
        <sz val="10"/>
        <color rgb="FF000000"/>
        <rFont val="Arial Narrow"/>
      </rPr>
      <t>Cargo:</t>
    </r>
    <r>
      <rPr>
        <sz val="10"/>
        <color rgb="FF000000"/>
        <rFont val="Arial Narrow"/>
      </rPr>
      <t xml:space="preserve">  Contratista Grupo de Planeación                                                                       
</t>
    </r>
  </si>
  <si>
    <r>
      <rPr>
        <b/>
        <sz val="10"/>
        <color rgb="FF000000"/>
        <rFont val="Arial Narrow"/>
      </rPr>
      <t xml:space="preserve">Nombre: Esteban Felipe Castillo Jimenez
Cargo:  </t>
    </r>
    <r>
      <rPr>
        <sz val="10"/>
        <color rgb="FF000000"/>
        <rFont val="Arial Narrow"/>
      </rPr>
      <t xml:space="preserve">Coordinador Grupo de Planeación                                     
</t>
    </r>
    <r>
      <rPr>
        <b/>
        <sz val="10"/>
        <color rgb="FF000000"/>
        <rFont val="Arial Narrow"/>
      </rPr>
      <t xml:space="preserve">                                                                         Nombre</t>
    </r>
    <r>
      <rPr>
        <sz val="10"/>
        <color rgb="FF000000"/>
        <rFont val="Arial Narrow"/>
      </rPr>
      <t xml:space="preserve">: Diego  Armando Lozano Salcedo                  </t>
    </r>
    <r>
      <rPr>
        <b/>
        <sz val="10"/>
        <color rgb="FF000000"/>
        <rFont val="Arial Narrow"/>
      </rPr>
      <t>Cargo:</t>
    </r>
    <r>
      <rPr>
        <sz val="10"/>
        <color rgb="FF000000"/>
        <rFont val="Arial Narrow"/>
      </rPr>
      <t xml:space="preserve">  Contratista Grupo de Planeación</t>
    </r>
  </si>
  <si>
    <r>
      <rPr>
        <b/>
        <sz val="10"/>
        <color rgb="FF000000"/>
        <rFont val="Arial Narrow"/>
      </rPr>
      <t xml:space="preserve">Nombre: </t>
    </r>
    <r>
      <rPr>
        <sz val="10"/>
        <color rgb="FF000000"/>
        <rFont val="Arial Narrow"/>
      </rPr>
      <t xml:space="preserve">Esteban Felipe Castillo Jimenez
</t>
    </r>
    <r>
      <rPr>
        <b/>
        <sz val="10"/>
        <color rgb="FF000000"/>
        <rFont val="Arial Narrow"/>
      </rPr>
      <t>Cargo:</t>
    </r>
    <r>
      <rPr>
        <sz val="10"/>
        <color rgb="FF000000"/>
        <rFont val="Arial Narrow"/>
      </rPr>
      <t xml:space="preserve">  Coordinador Grupo de Planeación
</t>
    </r>
  </si>
  <si>
    <t>INSTRUCCIONES</t>
  </si>
  <si>
    <t>El documento está compuesto por tres hojas de la siguiente manera:</t>
  </si>
  <si>
    <r>
      <t>A&amp;I:</t>
    </r>
    <r>
      <rPr>
        <sz val="9"/>
        <color indexed="8"/>
        <rFont val="Arial Narrow"/>
        <family val="2"/>
      </rPr>
      <t xml:space="preserve"> En esta hoja se identifican y valoran los aspectos e impactos ambientales por Procesos, Actividades, Productos y Servicios</t>
    </r>
    <r>
      <rPr>
        <b/>
        <sz val="9"/>
        <color indexed="8"/>
        <rFont val="Arial Narrow"/>
        <family val="2"/>
      </rPr>
      <t xml:space="preserve"> </t>
    </r>
    <r>
      <rPr>
        <sz val="9"/>
        <color indexed="8"/>
        <rFont val="Arial Narrow"/>
        <family val="2"/>
      </rPr>
      <t>agrupados en cinco actividades estratégicas ( Administrativas, Servicios generales, Mantenimiento, Servicio al cliente y Traslados o comisiones), que interactuan directamente con los diferentes componentes ambientales y que como resultado del desarrollo generan un impacto positivo o negativo sobre los recursos y el ambiente.</t>
    </r>
  </si>
  <si>
    <r>
      <t>TD-A&amp;I:</t>
    </r>
    <r>
      <rPr>
        <sz val="9"/>
        <color indexed="8"/>
        <rFont val="Arial Narrow"/>
        <family val="2"/>
      </rPr>
      <t xml:space="preserve"> En esta hoja se podrá obtener la información referente al comportamiento y priorización de los aspectos e impactos ambientales significativos que requieren de control de acuerdo a la valorización realizada</t>
    </r>
    <r>
      <rPr>
        <b/>
        <sz val="9"/>
        <color indexed="8"/>
        <rFont val="Arial Narrow"/>
        <family val="2"/>
      </rPr>
      <t>.</t>
    </r>
  </si>
  <si>
    <r>
      <t>GD-GENERAL</t>
    </r>
    <r>
      <rPr>
        <sz val="9"/>
        <color indexed="8"/>
        <rFont val="Arial Narrow"/>
        <family val="2"/>
      </rPr>
      <t>: En esta hoja se gráfican los resultados obtenidos en la hojaTD-A&amp;I. El gráfico es dinámico.</t>
    </r>
  </si>
  <si>
    <t>HOJA A&amp;I</t>
  </si>
  <si>
    <r>
      <rPr>
        <b/>
        <sz val="9"/>
        <color indexed="8"/>
        <rFont val="Arial Narrow"/>
        <family val="2"/>
      </rPr>
      <t xml:space="preserve">Fecha de registro: </t>
    </r>
    <r>
      <rPr>
        <sz val="9"/>
        <color indexed="8"/>
        <rFont val="Arial Narrow"/>
        <family val="2"/>
      </rPr>
      <t>se debe registrar la fecha en la que se identifica la fuente del aspecto e impacto ambiental.</t>
    </r>
  </si>
  <si>
    <t>Sección Identificación de Procesos, Actividades, Productos y Servicios:</t>
  </si>
  <si>
    <r>
      <t>Macroproceso:</t>
    </r>
    <r>
      <rPr>
        <sz val="9"/>
        <color indexed="8"/>
        <rFont val="Arial Narrow"/>
        <family val="2"/>
      </rPr>
      <t xml:space="preserve"> comprende los procesos Estratégicos, Misionales, de Apoyo y Evaluación de la entidad que interconectados entre si son esenciales para alcanzar los objetivos estratégicos de la entidad. </t>
    </r>
    <r>
      <rPr>
        <b/>
        <sz val="9"/>
        <color indexed="8"/>
        <rFont val="Arial Narrow"/>
        <family val="2"/>
      </rPr>
      <t xml:space="preserve"> </t>
    </r>
    <r>
      <rPr>
        <sz val="9"/>
        <color indexed="8"/>
        <rFont val="Arial Narrow"/>
        <family val="2"/>
      </rPr>
      <t>Se debe escoger de la lista desplegable el Macroproceso al cual pertenece el proceso, actividad, bien o servicio específico a valorar</t>
    </r>
  </si>
  <si>
    <r>
      <rPr>
        <b/>
        <sz val="9"/>
        <color indexed="8"/>
        <rFont val="Arial Narrow"/>
        <family val="2"/>
      </rPr>
      <t xml:space="preserve">Proceso: </t>
    </r>
    <r>
      <rPr>
        <sz val="9"/>
        <color indexed="8"/>
        <rFont val="Arial Narrow"/>
        <family val="2"/>
      </rPr>
      <t>Conjunto de actividades interrelacionadas o que interactúan entre si y que estan determinadas de acuerdo al mapa de procesos definido para la ANM. Se realiza la agrupación de los procesos de acuerdo a la naturaleza de las actividades, carateristicas y similud en la operación.</t>
    </r>
  </si>
  <si>
    <r>
      <rPr>
        <b/>
        <sz val="9"/>
        <color indexed="8"/>
        <rFont val="Arial Narrow"/>
        <family val="2"/>
      </rPr>
      <t xml:space="preserve">Actividades: </t>
    </r>
    <r>
      <rPr>
        <sz val="9"/>
        <color indexed="8"/>
        <rFont val="Arial Narrow"/>
        <family val="2"/>
      </rPr>
      <t xml:space="preserve">Se presenta la priorización de las actividades que se desarrollan en la ANM, donde se identifican y priorizan los aspectos e impactos mas relevantes </t>
    </r>
  </si>
  <si>
    <r>
      <t xml:space="preserve">Descripción de la Actividad: </t>
    </r>
    <r>
      <rPr>
        <sz val="9"/>
        <color indexed="8"/>
        <rFont val="Arial Narrow"/>
        <family val="2"/>
      </rPr>
      <t>se realiza la descripción general de las acciones o tareas específicas que se desarrollan por cada actividad</t>
    </r>
    <r>
      <rPr>
        <b/>
        <sz val="9"/>
        <color rgb="FF000000"/>
        <rFont val="Arial Narrow"/>
        <family val="2"/>
      </rPr>
      <t xml:space="preserve"> (estas actividades se sintetizan de las actividades descritas en los mapas de riesgos de gestión y corrupción por cada proceso)</t>
    </r>
  </si>
  <si>
    <r>
      <t>Producto/Servicio:</t>
    </r>
    <r>
      <rPr>
        <sz val="9"/>
        <color indexed="8"/>
        <rFont val="Arial Narrow"/>
        <family val="2"/>
      </rPr>
      <t xml:space="preserve"> es la materialización o resultado de las actividades  de acuerdo a los objetivos o metas establecidos</t>
    </r>
  </si>
  <si>
    <r>
      <rPr>
        <b/>
        <sz val="9"/>
        <color indexed="8"/>
        <rFont val="Arial Narrow"/>
        <family val="2"/>
      </rPr>
      <t>Tipo de sede:</t>
    </r>
    <r>
      <rPr>
        <sz val="9"/>
        <color indexed="8"/>
        <rFont val="Arial Narrow"/>
        <family val="2"/>
      </rPr>
      <t xml:space="preserve"> se debe escoger el tipo de sede en la cual se identifica  el aspecto e impacto ambiental.</t>
    </r>
  </si>
  <si>
    <r>
      <rPr>
        <b/>
        <sz val="9"/>
        <color indexed="8"/>
        <rFont val="Arial Narrow"/>
        <family val="2"/>
      </rPr>
      <t>Sede:</t>
    </r>
    <r>
      <rPr>
        <sz val="9"/>
        <color indexed="8"/>
        <rFont val="Arial Narrow"/>
        <family val="2"/>
      </rPr>
      <t xml:space="preserve"> se debe escoger la sede en la cual se identifiica  el aspecto e impacto ambiental.</t>
    </r>
  </si>
  <si>
    <r>
      <rPr>
        <b/>
        <sz val="9"/>
        <color indexed="8"/>
        <rFont val="Arial Narrow"/>
        <family val="2"/>
      </rPr>
      <t xml:space="preserve">Condiciones de operación: </t>
    </r>
    <r>
      <rPr>
        <sz val="9"/>
        <color indexed="8"/>
        <rFont val="Arial Narrow"/>
        <family val="2"/>
      </rPr>
      <t>se debe escoger de la lista desplegable si el aspecto e impacto ambiental identificado se desarrolla bajo condiciones normales, anormales o de emergencia.</t>
    </r>
  </si>
  <si>
    <r>
      <rPr>
        <b/>
        <sz val="9"/>
        <color indexed="8"/>
        <rFont val="Arial Narrow"/>
        <family val="2"/>
      </rPr>
      <t>Descripción de la condición:</t>
    </r>
    <r>
      <rPr>
        <sz val="9"/>
        <color indexed="8"/>
        <rFont val="Arial Narrow"/>
        <family val="2"/>
      </rPr>
      <t xml:space="preserve"> si el proceso se desarrolla bajo condiciones anormales de operación o situaciones de emergencia se debe describir la condición bajo la cual se realizará la identificación y valoración  del aspecto e impacto ambiental.</t>
    </r>
  </si>
  <si>
    <t>Sección identificación del aspecto e impacto ambiental:</t>
  </si>
  <si>
    <r>
      <rPr>
        <b/>
        <sz val="9"/>
        <color indexed="8"/>
        <rFont val="Arial Narrow"/>
        <family val="2"/>
      </rPr>
      <t>Aspecto ambiental:</t>
    </r>
    <r>
      <rPr>
        <sz val="9"/>
        <color indexed="8"/>
        <rFont val="Arial Narrow"/>
        <family val="2"/>
      </rPr>
      <t xml:space="preserve"> se debe seleccionar de la lista desplegable el aspecto ambiental que se genera de la interacción de la actividad con el medio ambiente.</t>
    </r>
  </si>
  <si>
    <r>
      <rPr>
        <b/>
        <sz val="9"/>
        <color indexed="8"/>
        <rFont val="Arial Narrow"/>
        <family val="2"/>
      </rPr>
      <t>Impacto ambiental:</t>
    </r>
    <r>
      <rPr>
        <sz val="9"/>
        <color indexed="8"/>
        <rFont val="Arial Narrow"/>
        <family val="2"/>
      </rPr>
      <t xml:space="preserve"> se debe seleciconar el impacto ambiental que se genera del aspecto ambiental que se ha identificado.</t>
    </r>
  </si>
  <si>
    <r>
      <rPr>
        <b/>
        <sz val="9"/>
        <color indexed="8"/>
        <rFont val="Arial Narrow"/>
        <family val="2"/>
      </rPr>
      <t>Tipo de impacto: s</t>
    </r>
    <r>
      <rPr>
        <sz val="9"/>
        <color indexed="8"/>
        <rFont val="Arial Narrow"/>
        <family val="2"/>
      </rPr>
      <t>e debe establecer si el impacto que se genera es negativo o positivo sobre el medio ambiente.</t>
    </r>
  </si>
  <si>
    <r>
      <rPr>
        <b/>
        <sz val="9"/>
        <color indexed="8"/>
        <rFont val="Arial Narrow"/>
        <family val="2"/>
      </rPr>
      <t>Componente Ambiental:</t>
    </r>
    <r>
      <rPr>
        <sz val="9"/>
        <color indexed="8"/>
        <rFont val="Arial Narrow"/>
        <family val="2"/>
      </rPr>
      <t xml:space="preserve"> se debe seleccionar de la lista desplegable el principal recurso natural que interactua o interviene en la actividad</t>
    </r>
  </si>
  <si>
    <t>Sección valoración del aspecto e impacto ambiental A&amp;I (inicial o secuencial):</t>
  </si>
  <si>
    <r>
      <rPr>
        <b/>
        <sz val="9"/>
        <color indexed="8"/>
        <rFont val="Arial Narrow"/>
        <family val="2"/>
      </rPr>
      <t>Fecha de valoración:</t>
    </r>
    <r>
      <rPr>
        <sz val="9"/>
        <color indexed="8"/>
        <rFont val="Arial Narrow"/>
        <family val="2"/>
      </rPr>
      <t xml:space="preserve"> se debe escribir la fecha en la que se realiza la valoración inicial del aspecto e impacto ambiental.</t>
    </r>
  </si>
  <si>
    <r>
      <rPr>
        <b/>
        <sz val="9"/>
        <color indexed="8"/>
        <rFont val="Arial Narrow"/>
        <family val="2"/>
      </rPr>
      <t>Probabilidad:</t>
    </r>
    <r>
      <rPr>
        <sz val="9"/>
        <color indexed="8"/>
        <rFont val="Arial Narrow"/>
        <family val="2"/>
      </rPr>
      <t xml:space="preserve"> se debe escoger la probabilidad en una escala de 1 (improbable) - 3 (probable) - 5 (certero) en la cual se puede presentar el aspecto e impacto ambiental, siempre respondiendo a la siguiente pregunta ¿Qué tan probable es que el impacto y por ende el aspecto ambiental genere efectos sobre el medio ambiente?</t>
    </r>
  </si>
  <si>
    <r>
      <rPr>
        <b/>
        <sz val="9"/>
        <color indexed="8"/>
        <rFont val="Arial Narrow"/>
        <family val="2"/>
      </rPr>
      <t xml:space="preserve">Consecuencia: </t>
    </r>
    <r>
      <rPr>
        <sz val="9"/>
        <color indexed="8"/>
        <rFont val="Arial Narrow"/>
        <family val="2"/>
      </rPr>
      <t>se debe escoger la consecuencia en una escala de 1 (bajo) - 3 (medio) - 5 (alto) en la cual el aspecto e impacto ambiental puede generar algun efecto, siempre respondiendo a la siguiente pregunta ¿Qué tan significativo puede ser el efecto que puede generar el impacto y por ende el aspecto ambiental sobre el medio ambiente?</t>
    </r>
  </si>
  <si>
    <r>
      <t xml:space="preserve">Valoración inicial:  </t>
    </r>
    <r>
      <rPr>
        <sz val="9"/>
        <color indexed="8"/>
        <rFont val="Arial Narrow"/>
        <family val="2"/>
      </rPr>
      <t>el valor será calculado automaticamente por el calculo que se realiza entre  la probabilidad y la consecuencia. Podrá obtener los valores de alto, moderado o bajo.</t>
    </r>
  </si>
  <si>
    <r>
      <rPr>
        <b/>
        <sz val="9"/>
        <color indexed="8"/>
        <rFont val="Arial Narrow"/>
        <family val="2"/>
      </rPr>
      <t>Valor probabilidad, Valor consecuencial, Valor valoración inicial (año):</t>
    </r>
    <r>
      <rPr>
        <sz val="9"/>
        <color indexed="8"/>
        <rFont val="Arial Narrow"/>
        <family val="2"/>
      </rPr>
      <t xml:space="preserve">  los valores seran calculados automaticamente de acuerdo a los criterios cualitativos que se escogan en la probabilidad, consecuencia y valoración inicial. Los resultados seran cuantitativos de acuerdo a los criterios de valoración definidos en la tabla de "Valoración Significancia y Susceptibilidad Aspectos e impactos ambientales" detallados en el procedimiento EST1-P-005-I-001_V3 INSTRUCTIVO ASPECTOS E IMPACTOS AMBIENTALES</t>
    </r>
  </si>
  <si>
    <r>
      <rPr>
        <b/>
        <sz val="9"/>
        <color indexed="8"/>
        <rFont val="Arial Narrow"/>
        <family val="2"/>
      </rPr>
      <t>Significancia del A&amp;I:</t>
    </r>
    <r>
      <rPr>
        <sz val="9"/>
        <color indexed="8"/>
        <rFont val="Arial Narrow"/>
        <family val="2"/>
      </rPr>
      <t xml:space="preserve"> el valor será calculado atomaticamente en el cual se establecerá si el aspecto e impacto ambiental valorado es tolerable, protencialmente no tolerable o no tolerable.</t>
    </r>
  </si>
  <si>
    <r>
      <rPr>
        <b/>
        <sz val="9"/>
        <color indexed="8"/>
        <rFont val="Arial Narrow"/>
        <family val="2"/>
      </rPr>
      <t xml:space="preserve">Control ambiental: </t>
    </r>
    <r>
      <rPr>
        <sz val="9"/>
        <color indexed="8"/>
        <rFont val="Arial Narrow"/>
        <family val="2"/>
      </rPr>
      <t>el valor será calculado automaticamente de acuerdo a los resutlados de la significancia del aspecto e impacto ambiental. Sólo requerirá control ambiental, los aspectos e impactos ambientales no tolerables.</t>
    </r>
  </si>
  <si>
    <r>
      <rPr>
        <b/>
        <sz val="9"/>
        <color indexed="8"/>
        <rFont val="Arial Narrow"/>
        <family val="2"/>
      </rPr>
      <t>Descripción de la valoración inicial y el control del aspecto e impacto ambiental:</t>
    </r>
    <r>
      <rPr>
        <sz val="9"/>
        <color indexed="8"/>
        <rFont val="Arial Narrow"/>
        <family val="2"/>
      </rPr>
      <t xml:space="preserve"> se debe describir la razón por la cual se realizó la valoración del aspecto e impacto ambiental o los ajustes que se realicen sobre esta.</t>
    </r>
  </si>
  <si>
    <t>Sección desempeño ambiental año (número de año):</t>
  </si>
  <si>
    <r>
      <rPr>
        <b/>
        <sz val="9"/>
        <color indexed="8"/>
        <rFont val="Arial Narrow"/>
        <family val="2"/>
      </rPr>
      <t>Unidad de medición:</t>
    </r>
    <r>
      <rPr>
        <sz val="9"/>
        <color indexed="8"/>
        <rFont val="Arial Narrow"/>
        <family val="2"/>
      </rPr>
      <t xml:space="preserve"> si el aspecto e impacto ambiental se encuentra bajo control, se debió haber establecido una unidad de medición bajo la cual se llevará su control. En este espacio se debe poner dicha unidad de medición.</t>
    </r>
  </si>
  <si>
    <r>
      <rPr>
        <b/>
        <sz val="9"/>
        <color indexed="8"/>
        <rFont val="Arial Narrow"/>
        <family val="2"/>
      </rPr>
      <t>Desempeño ambiental (del año anterior):</t>
    </r>
    <r>
      <rPr>
        <sz val="9"/>
        <color indexed="8"/>
        <rFont val="Arial Narrow"/>
        <family val="2"/>
      </rPr>
      <t xml:space="preserve"> si el aspecto e impacto ambiental se encuentra bajo control, se debe tener un control sobre su desempeño ambiental para lo cual tendrá que ponerse en esta casilla el valor del desempeño del año anterior.</t>
    </r>
  </si>
  <si>
    <r>
      <rPr>
        <b/>
        <sz val="9"/>
        <color indexed="8"/>
        <rFont val="Arial Narrow"/>
        <family val="2"/>
      </rPr>
      <t xml:space="preserve">Meta porcentual (del año anterior): </t>
    </r>
    <r>
      <rPr>
        <sz val="9"/>
        <color indexed="8"/>
        <rFont val="Arial Narrow"/>
        <family val="2"/>
      </rPr>
      <t>si el aspecto e impacto ambiental se encuentra bajo control, se debe poner el valor de la meta establecida para el año anterior.</t>
    </r>
  </si>
  <si>
    <r>
      <rPr>
        <b/>
        <sz val="9"/>
        <color indexed="8"/>
        <rFont val="Arial Narrow"/>
        <family val="2"/>
      </rPr>
      <t>Meta unitaria:</t>
    </r>
    <r>
      <rPr>
        <sz val="9"/>
        <color indexed="8"/>
        <rFont val="Arial Narrow"/>
        <family val="2"/>
      </rPr>
      <t xml:space="preserve"> el sistema calculará automaticamente el valor de la meta unitaria de acuerdo al valor del desempeño ambiental del año anterior y la meta establecida para el año anterior.</t>
    </r>
  </si>
  <si>
    <r>
      <rPr>
        <b/>
        <sz val="9"/>
        <color indexed="8"/>
        <rFont val="Arial Narrow"/>
        <family val="2"/>
      </rPr>
      <t xml:space="preserve">Desempeño: </t>
    </r>
    <r>
      <rPr>
        <sz val="9"/>
        <color indexed="8"/>
        <rFont val="Arial Narrow"/>
        <family val="2"/>
      </rPr>
      <t>se debe poner el valor del desempeño del periodo sobre el cual se requiere hacer el cálculo.</t>
    </r>
  </si>
  <si>
    <r>
      <rPr>
        <b/>
        <sz val="9"/>
        <color indexed="8"/>
        <rFont val="Arial Narrow"/>
        <family val="2"/>
      </rPr>
      <t xml:space="preserve">Desviación de la meta: </t>
    </r>
    <r>
      <rPr>
        <sz val="9"/>
        <color indexed="8"/>
        <rFont val="Arial Narrow"/>
        <family val="2"/>
      </rPr>
      <t>el sistema calculará automáticamente el valor positivo (superavit - sobrecumplimiento) o negativo (déficit - incumplimiento) de la meta establecida para la vigencia sobre la cual se requiere realizar la medición y por ende el control ambiental.</t>
    </r>
  </si>
  <si>
    <t>HOJA TD-A&amp;I</t>
  </si>
  <si>
    <t>En esta hoja se podrán generar informes sobre los aspectos e impactos ambientales bajo el modelo por procesos de la Entidad con la herramienta de tablas dinamicas de Microsoft Excel.</t>
  </si>
  <si>
    <t>La hoja tiene predeterminados filtros y demás información que facilita la generación de reportes, no obstante, cada usuario de acuerdo a su necesidad podrá modificar la información para la lectura que requiera.</t>
  </si>
  <si>
    <t>HOJA GD-GENERAL</t>
  </si>
  <si>
    <t>En esta hoja se podrán gráficar los informes sobre los aspectos e impactos ambientales bajo el modelo por procesos de la Entidad, de acuerdo con la información que se filtre en la hoja TD-A&amp;I</t>
  </si>
  <si>
    <t>PLANEACION ESTRATÉGICA</t>
  </si>
  <si>
    <t>CÓDIGO: EST1-P-005-F-009</t>
  </si>
  <si>
    <t>FORMATO</t>
  </si>
  <si>
    <t>VERSIÓN: 2</t>
  </si>
  <si>
    <t>FECHA DE VIGENCIA: 07/sept./2022</t>
  </si>
  <si>
    <t xml:space="preserve">Fecha de registro: </t>
  </si>
  <si>
    <t>Identificación de Procesos, Actividades, Productos y Servicios</t>
  </si>
  <si>
    <t>Identificación del aspecto e impacto ambiental</t>
  </si>
  <si>
    <t>Valoración inicial del aspecto e impacto ambiental A&amp;I - Año 2023</t>
  </si>
  <si>
    <t>Desempeño ambiental año 2022</t>
  </si>
  <si>
    <t>Fecha de Valoración inicial: 01/11/2023</t>
  </si>
  <si>
    <t>Macroprocesos</t>
  </si>
  <si>
    <t>Procesos</t>
  </si>
  <si>
    <t>Actividades</t>
  </si>
  <si>
    <t>Descripción de la Actividad</t>
  </si>
  <si>
    <t>Producto/Servicio</t>
  </si>
  <si>
    <t>Tipo de sede</t>
  </si>
  <si>
    <t>Sede</t>
  </si>
  <si>
    <t>Descripción de condición</t>
  </si>
  <si>
    <t>Aspecto ambiental</t>
  </si>
  <si>
    <t>Impacto ambiental</t>
  </si>
  <si>
    <t>Componente ambiental</t>
  </si>
  <si>
    <t>Valoración inicial</t>
  </si>
  <si>
    <t>Valor valoración inicial 2023</t>
  </si>
  <si>
    <t>Significancia del A&amp;I inicial</t>
  </si>
  <si>
    <t>Control ambiental inicial</t>
  </si>
  <si>
    <t>Descripción de la valoración inicial y el control del aspecto e impacto ambiental 2023</t>
  </si>
  <si>
    <t>Unidad de medición</t>
  </si>
  <si>
    <t>Desempeño ambiental 2022</t>
  </si>
  <si>
    <t>Meta porcentual 2023</t>
  </si>
  <si>
    <t>Meta unitaria 2023</t>
  </si>
  <si>
    <t>Desempeño ambiental 2023</t>
  </si>
  <si>
    <t>Desviación meta 2023</t>
  </si>
  <si>
    <t>Estratégicos
Misionales
Apoyo
Evaluación</t>
  </si>
  <si>
    <t>Admistración de bienes y servicios
Gestión del Talento Humano
Gestión Documental
Planeación Estratégica
Gestión Integral para el Seguimiento y Control a los Títulos Mineros de Títulos Mineros
Gestión Integral de las Comunicaciones y Relacionamiento
Atención Integral y servicios a Grupos de Interés
Administración de Tecnologías e Información
Evaluación, Control y Mejora</t>
  </si>
  <si>
    <t>Administrativas</t>
  </si>
  <si>
    <t>Gestionar y efectuar seguimiento a la prestación de los servicios generales del PAR
Gestionar y efectuar seguimiento a  la prestación del servicio de vigilancia y seguridad privada del PAR
Gestionar la prestación de los servicios públicos del PAR
Realizar las actividades requeridas para garantizar la concertación de objetivos para la evaluación del desempeño de los funcionarios de carrera administrativa
Distribuir las solicitudes entre los funcionarios competentes
Gestión Documental del archivo de gestión como central
Reportar y hacer seguimiento de indicadores
Implementación del Sistema Integrado de Gestión (reporte y remisión de información)
Seguimiento a las obligaciones
Evaluación integral del expediente y generación del auto de fiscalización integral
Proceso sancionatorio en caso de incumplimiento
Evaluación de documentos técnicos
Liquidación, Causación y Gestión del Recaudo del Canon Superficiario
Ejecución y cumplimientoa la mejora continua
Gestion de las comunicaciones externas e internas
Atención y pretación de servicios
Gestión de servicios de informacion y recursos tecnológicos</t>
  </si>
  <si>
    <t>Informes de ejecución de actividades del proveedor de servicios generales
Informes de ejecución de actividades del proveedor de servicios de vigilancia y seguridad privada
Remisión de documentos para el pago de los servicios públicos
Formatos de Acuerdos de gestión y de Evaluación del desempeño laboral con concertaciones en firme
Reparto entre los funcionarios competentes
Cronograma de transferencias, FUID's y actas de transferencia
Reportar y hacer seguimiento de indicadores
Cumplimiento de los requisitos del SIG
Plan de acción de fiscalización - Auto de fiscalización integral (documental)
Auto de evaluación de documento técnico/ Acto administrativo de Imposición de multas Acto administrativo de caducidad o cancelación
Generación de ingresos por canon superficiario 
Trámite a solicitudes externas e internas</t>
  </si>
  <si>
    <t>Proceso se desarrolla bajo condiciones normales de operación</t>
  </si>
  <si>
    <t xml:space="preserve">Estos residuos en el PAR Valledupar son generados constantemente por los funcionarios y visitantes, el área administrativa realiza una adecuada utilización de los recipientes que están  identificados según el código de colores, en el área de servicio al cliente y recepción se evidencia una inadecuada utilización de los recipientes, se da mezcla de residuos, por tal razón se capacito y sensibilizó al personal de seguridad para que los visitantes y demás usuarios realicen de manera adecuada la separación en la fuente de los residuos. 
Sin embargo, se inicia el seguimiento de la generación de los residuos, se definió el programa de gestión integral de residuos sólidos en 2023 se evidencia un aumento.
Programa de gestión integral de residuos sólidos.
Recopilar información de la generación de residuos y de las personas vinculadas al PAR. 
Realizar seguimiento trimestral de los programas ambientales de la sede.
Socializar y enviar comunicación del comportamiento del programa ambiental de la generación de residuos en la sede PAR.
Actividades de sensibilización, capacitación y/o divulgación en buenas prácticas para la Gestión integral de los residuos
</t>
  </si>
  <si>
    <t>En virtud que la gran mayoría de las actividades administrativas en el PAR Valledupar se realizan de manera digital y utilizando las plataformas tecnológicas disponibles, se evidencia una baja utilización de materias primas (papel, tintas, impresiones,etc).
Actividades de sensibilización, capacitación y/o divulgación en buenas prácticas en el consumo de materias primas.</t>
  </si>
  <si>
    <t xml:space="preserve">Existen funcionarios de planta y por prestación de servicios, impulsando la generación formal de empleo en la región.
Pieza comunicativa recurso humano.
Recopilar información de las personas vinculadas al PAR Valledupar. </t>
  </si>
  <si>
    <t>En el PAR Valledupar, se realiza un aprovechamiento de estos residuos de manera informal, son entregados a recicladores de la ciudad.
Actividades de sensibilización, capacitación y/o divulgación en buenas prácticas para la Gestión integral de los residuos.
Realizar seguimiento semestral del la genercion de residuos (Registros suministrados por servicios administrativos)</t>
  </si>
  <si>
    <t xml:space="preserve">La gran mayoría de las actividades realizadas en el PAR generan consumo de energía, para minimizarlo o reducirlo se han realizado capacitaciones y concientización sobre el ahorro y uso efiente de la energía  a todos los funcionarios del PAR.
Se definido Programa gestión integral del consumo de energía eléctrica.
Recopilar información del consumo de energía y de las personas vinculadas al PAR Valledupar.
Socializar información del programa ambiental Gestión integral del consumo de energía eléctrica del PAR Valledupar.
Socializar y enviar comunicación del comportamiento del programa ambiental del consumo de energía en la sede PAR Valledupar.
Solicitar a la OTI reporte de consumo de los equipos eléctricos y electrónicos de la sede.
Actividades de sensibilización, capacitación y/o divulgación en ahorro y uso eficiente de la energía eléctrica.  
Mantenimiento luminarias y aire acondicionado (Sujeto a disponibilidad o contratación por servicios administrativos)
Mesas de trabajo y recepción de ideas y/o sugerencias para la mitigación y control del aspecto e impacto identificado. </t>
  </si>
  <si>
    <t>Apoyo</t>
  </si>
  <si>
    <t>Admistración de bienes y servicios</t>
  </si>
  <si>
    <t>Servicios generales</t>
  </si>
  <si>
    <t>Limpieza y aseo
Cafetería
Manejo de sustancias químicas
Servicios de vigilancia y seguridad privada</t>
  </si>
  <si>
    <t>Registros</t>
  </si>
  <si>
    <t>Las actividades que generan mayor vertimiento son por el uso de los baños y la limpieza y aseo realizada a la sede.
Actividades de sensibilización, capacitación y/o divulgación en buenas prácticas en el uso del recurso hídrico.
Realizar seguimiento semestral del consumo del recurso hídrico (Facturas suministradas por servicios administrativos).</t>
  </si>
  <si>
    <t xml:space="preserve">El mayor consumo se da por uso de sanitarios, aseo y limpieza , cafetería, no existe un sistema de ahorradores de agua, se ha concientizado y sensibilizado a los funcionarios del uso y ahorro eficiente de este recurso.
Se definido Programa Gestión integral del consumo de agua.
Recopilar información del consumo de agua y de las personas vinculadas al PAR Valledupar.
Socializar información del programa ambiental Gestión integral del consumo de  gua  del PAR Valledupar.
Socializar y enviar comunicación del comportamiento del programa ambiental del consumo de agua en la sede PAR Valledupar.
Actividades de sensibilización, capacitación y/o divulgación buenas prácticas uso y ahorro del recurso hídrico.
Mesas de trabajo y recepción de ideas y/o sugerencias para la mitigación y control del aspecto e impacto identificado. </t>
  </si>
  <si>
    <t>Algunas actividades de servicios generales pueden generar contaminación del suelo.
La valoración total del aspecto e impacto ambiental para la sede resulta tolerable, sin embargo como medida de prevención se establecen controles teniendo en cuenta que la frecuencia de la actividad y la magnitud del impacto, es tal que puede escalar a un impacto no tolerable y/o potencialmente no tolerable.
Socialización y/o divulgación de los Procedimientos operativos normalizados Emergencias ambientales PON
Hojas de seguridad sustancias químicas.</t>
  </si>
  <si>
    <t>Es bajo la generación de este tipo de residuos los funcionarios en su gran mayoría salen a comer a sus casas.</t>
  </si>
  <si>
    <t>Son generados por los envases y empaques donde vienen los insumos para el aseo y limpieza.
Plan de gestión integral de residuos peligrosos y especiales - PGIRS RESPEL
Seguimiento de los gestores de residuos peligrosos contratados por la ANM.</t>
  </si>
  <si>
    <t>Son generados por los envases y empaques donde vienen los insumos para el aseo y limpieza.
Actividades de sensibilización, capacitación y/o divulgación en buenas prácticas para la Gestión integral de los residuos.
Realizar seguimiento semestral de la generación de residuos (Registros suministrados por servicios administrativos)</t>
  </si>
  <si>
    <t>Generados por las actividades de aseo y limpieza.
Actividades de sensibilización, capacitación y/o divulgación en buenas prácticas para la Gestión integral de los residuos.
Realizar seguimiento semestral de la generación de residuos (Registros suministrados por servicios administrativos)</t>
  </si>
  <si>
    <t>Generadas por las actividades de aseo y limpieza, uso de sanitarios.
Actividades de sensibilización, capacitación y/o divulgación en buenas prácticas en el consumo de materias primas.</t>
  </si>
  <si>
    <t xml:space="preserve">Genera empleo formal para personas de la región.
</t>
  </si>
  <si>
    <t xml:space="preserve">Algunas actividades de servicios generales pueden generar consumo de energía eléctrica, se ha realizado socialización y concientización a la persona encargada de este área, sobre el ahorro y uso eficiente de este recurso.
Actividades de sensibilización, capacitación y/o divulgación en ahorro y uso eficiente de la energía eléctrica.  
Realizar seguimiento semestral del consumo de energía (Facturas suministradas por servicios administrativos)
</t>
  </si>
  <si>
    <t>Se emiten olores por la utilización de insumos para el aseo y la limpieza.
La valoración total del aspecto e impacto ambiental para la sede resulta tolerable, sin embargo como medida de prevención se establecen control para mantener la significancia.
Adecuado almacenamiento y manejo de sustancias químicas.
Hojas de seguridad de sustancias químicas.</t>
  </si>
  <si>
    <t xml:space="preserve">La emisión de ruido en el PAR Valledupar es mínimo y generado eventualmente por los implementos de aseo. </t>
  </si>
  <si>
    <t>Admistración de bienes y servicios
Administración de tecnologías e información
Gestión Documental</t>
  </si>
  <si>
    <t>Mantenimiento</t>
  </si>
  <si>
    <t>Prestación de servicios tecnológicos
Instalación de redes eléctricas
Saneamiento ambiental y limpieza técnica (Lavado de tanques y control de plagas)
Vehículos
Instalación de elementos de publicidad exterior visual</t>
  </si>
  <si>
    <t>Registros e informes
"Adecuaciones locativas
Servicio y reparación de equipos tecnológicos
Lavado de taques y control de plagas
Publicidad exterior "</t>
  </si>
  <si>
    <t>Generado por el uso y mantenimiento de aires acondicionados.
Revisión de mantenimiento de equipos propios y alquilados de la ANM.</t>
  </si>
  <si>
    <t xml:space="preserve">En esta actividad se pueden generar contaminación por sustancias tóxicas. 
</t>
  </si>
  <si>
    <t>Generado por emisiones de gases en las posibles actividades de mantenimiento.
Hojas de seguridad sustancias químicas.</t>
  </si>
  <si>
    <t xml:space="preserve">Ruido generados por actividades de mantenimiento, (uso de herramienientas). </t>
  </si>
  <si>
    <t>Generados por los posibles mantenimientos realizados en el PAR Valledupar.
La valoración total del aspecto e impacto ambiental para la sede resulta tolerable, sin embargo como medida de prevención se establecen control para mantener la significancia.
Actividades de sensibilización, capacitación y/o divulgación en buenas prácticas en el uso del recurso hídrico.</t>
  </si>
  <si>
    <t xml:space="preserve">Generados por el lavado de herramientas utilizados en los posibles mantenimientos.
La valoración total del aspecto e impacto ambiental para la sede resulta tolerable, sin embargo como medida de prevención se establecen control para mantener la significancia.
Actividades de sensibilización, capacitación y/o divulgación en buenas prácticas en el uso del recurso hídrico.
</t>
  </si>
  <si>
    <t>Algunas actividades de mantenimiento pueden ser derramadas generando posible contaminación del suelo, (solventes, pinturas, lubricantes, etc.)
La valoración total del aspecto e impacto ambiental para la sede resulta tolerable, sin embargo como medida de prevención se establecen control para mantener la significancia.
Socialización y/o divulgación de los Procedimientos operativos normalizados Emergencias ambientales PON.
Hojas de seguridad sustancias químicas.</t>
  </si>
  <si>
    <t>Generado por envases y empaques que contienen los productos y herramientas con que se realizan los mantenimientos. 
La valoración total del aspecto e impacto ambiental para la sede resulta tolerable, sin embargo como medida de prevención se establecen control para mantener la significancia.
Seguimiento de los gestores de residuos peligrosos contratados por la ANM.</t>
  </si>
  <si>
    <t xml:space="preserve">Generado por envases y empaques que contienen los productos y herramientas con que se realizan los mantenimientos, en el PAR Valledupar se realiza aprovechamiento de manera informal, estos residuos son recuperados por recicladores de la ciudad, minimizando la contaminación al medio ambiente.
</t>
  </si>
  <si>
    <t>Generado por envases y empaques que contienen los productos y herramientas con que se realizan los mantenimientos, en el PAR Valledupar estos residuos son recolectados tres veces a la semana por la empresa de aseo que opera en la ciudad, minimizando la contaminación al medio ambiente.
Actividades de sensibilización, capacitación y/o divulgación en buenas prácticas para la Gestión integral de los residuos.</t>
  </si>
  <si>
    <t>En el PAR Valledupar, se realiza un aprovechamiento de estos residuos de manera informal, son entregados a recicladores de la ciudad.</t>
  </si>
  <si>
    <t xml:space="preserve">El consumo es proporcional a los mantenimientos que se realizan en este PAR.
</t>
  </si>
  <si>
    <t xml:space="preserve">La ANM vincula formalmente personal residente y oriunda de la región.
</t>
  </si>
  <si>
    <t xml:space="preserve">Las actividades de mantenimiento que se ejecutan en el PAR, requieren del consumo de energía
Actividades de sensibilización, capacitación y/o divulgación en ahorro y uso eficiente de la energía eléctrica.  
Realizar seguimiento semestral del consumo de energía (Facturas suministradas por servicios administrativos)
</t>
  </si>
  <si>
    <t>Uso _de publicidad</t>
  </si>
  <si>
    <t>La contaminación visual en el PAR Valledupar es baja debido a que es mínimo el uso de banner y publicidad exterior, solo se cuenta con un (1) letrero institucional.</t>
  </si>
  <si>
    <t>Misional</t>
  </si>
  <si>
    <t>Gestión Integral de las Comunicaciones y Relacionamiento
Atención Integral y servicios a Grupos de Interés</t>
  </si>
  <si>
    <t>Servicio al cliente</t>
  </si>
  <si>
    <t xml:space="preserve">"Atención y respuesta de PQRS
Atención de trámites
Notificaciones
Encuestas de satisfacción"
</t>
  </si>
  <si>
    <t>"Respuesta a tramites, servicios de la ANM / Todo el portafolio se servicios estratégicos de la ANM
Respuestas a PQRS (dentro del término legal)
Informe de gestión de PQRS
Actos Administrativos notificados
Formatos de relación de autos y de resoluciones 
Correo electrónico y registro en ANNA Minería 
Comunicación de salida
Certificación de notificación electrónica
Prueba de entrega de la empresa de correspondencia
Registro en ANNA Minería
Constancia de ejecutoria
Comunicaciones de salida internas y externas</t>
  </si>
  <si>
    <t>En virtud que las actividades que se realizan en esta área están apoyados en la herramientas tecnológicas y virtuales se minimiza la contaminación por generación de residuos aprovechables.
Actividades de sensibilización, capacitación y/o divulgación en buenas prácticas para la Gestión integral de los residuos.
Realizar seguimiento semestral del la genercion de residuos (Registros suministrados por servicios administrativos)</t>
  </si>
  <si>
    <t>En virtud que las actividades que se realizan en esta área están apoyados en la herramientas tecnológicas y virtuales se minimizan el consumo de materias primas.</t>
  </si>
  <si>
    <t>Estos residuos en la medida que se generen son aprovechados por recuperadores de residuos de la ciudad.</t>
  </si>
  <si>
    <t xml:space="preserve">Las actividades realizadas en esta área generan consumo de energía eléctrica.
Se definido Programa gestión integral del consumo de energía eléctrica.
Recopilar información del consumo de energía y de las personas vinculadas al PAR Valledupar.
Socializar información del programa ambiental Gestión integral del consumo de energía eléctrica del PAR Valledupar.
Socializar y enviar comunicación del comportamiento del programa ambiental del consumo de energía en la sede PAR Valledupar.
Solicitar a la OTI reporte de consumo de los equipos eléctricos y electrónicos de la sede.
Actividades de sensibilización, capacitación y/o divulgación en ahorro y uso eficiente de la energía eléctrica.  </t>
  </si>
  <si>
    <t xml:space="preserve">Gestión Integral para el Seguimiento y Control a los Títulos Mineros 
</t>
  </si>
  <si>
    <t>Traslados o comisiones</t>
  </si>
  <si>
    <t>Preparación y ejecución de la inspección y elaboración del informe técnico
Elaboración del auto de inspección
Apoyo al  programa de visitas e inspecciones de campo</t>
  </si>
  <si>
    <t>Informe técnico de inspección
Auto de fiscalización integral (de inspección)
Concepto técnico
Acta e Informe de visita en relación con las verificaciones de seguridad</t>
  </si>
  <si>
    <t>Por el transporte o traslado de personal, se generan este tipo de emisiones, afectando al medio ambiente (vehículos de combustión interna).
Comunicación a servicios administrativos para garantizar el adecuado mantenimiento de la flota vehicular y seguimiento a proveedores y contratistas de servicios de transporte terrestre.
Cálculo de la huella de carbono institucional para el PAR.</t>
  </si>
  <si>
    <t>Por el transporte o traslado de personal, se generan GEI afectando al medio ambiente (vehículos de combustión interna).
Comunicación a servicios administrativos para garantizar el adecuado mantenimiento de la flota vehicular y seguimiento a proveedores y contratistas de servicios de transporte terrestre.
Cálculo de la huella de carbono institucional para el PAR.</t>
  </si>
  <si>
    <t>Por el transporte o traslado de personal, se genera ruido.</t>
  </si>
  <si>
    <t>Por el transporte o traslado de personal, posiblemente se pueden generar derrames de por fugas o accidentes y contaminar el suelo. 
La valoración total del aspecto e impacto ambiental para la sede resulta tolerable, sin embargo como medida de prevención se establecen control para mantener la significancia.
Comunicación a servicios administrativos para garantizar el adecuado mantenimiento de la flota vehicular y seguimiento a proveedores y contratistas de servicios de transporte terrestre.</t>
  </si>
  <si>
    <t xml:space="preserve">La ANM vincula formalmente personal residente y oriunda de la región.
</t>
  </si>
  <si>
    <t>Residuos generados por el transporte de funcionarios de la ANM, en labores de fiscalización y seguimiento.
La valoración total del aspecto e impacto ambiental para la sede resulta tolerable, sin embargo como medida de prevención se establecen control para mantener la significancia.
Seguimiento de los gestores de residuos peligrosos contratados por la ANM.</t>
  </si>
  <si>
    <t xml:space="preserve">                             TABLA DINÁMICA ASPECTOS E IMPACTOS AMBIENTALES</t>
  </si>
  <si>
    <t>(Todas)</t>
  </si>
  <si>
    <t>Promedio de Valor valoración inicial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</si>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</sst>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m/yyyy;@"/>
  </numFmts>
  <fonts count="26">
    <font>
      <sz val="11"/>
      <color theme="1"/>
      <name val="Calibri"/>
      <family val="2"/>
      <scheme val="minor"/>
    </font>
    <font>
      <sz val="9"/>
      <color indexed="8"/>
      <name val="Arial Narrow"/>
      <family val="2"/>
    </font>
    <font>
      <b/>
      <sz val="9"/>
      <color indexed="8"/>
      <name val="Arial Narrow"/>
      <family val="2"/>
    </font>
    <font>
      <sz val="9"/>
      <color theme="1"/>
      <name val="Arial Narrow"/>
      <family val="2"/>
    </font>
    <font>
      <b/>
      <sz val="10"/>
      <color theme="1"/>
      <name val="Arial Narrow"/>
      <family val="2"/>
    </font>
    <font>
      <b/>
      <sz val="14"/>
      <color theme="1"/>
      <name val="Arial Narrow"/>
      <family val="2"/>
    </font>
    <font>
      <sz val="11"/>
      <color theme="1"/>
      <name val="Arial Narrow"/>
      <family val="2"/>
    </font>
    <font>
      <b/>
      <sz val="11"/>
      <color theme="1"/>
      <name val="Arial Narrow"/>
      <family val="2"/>
    </font>
    <font>
      <b/>
      <sz val="11"/>
      <color theme="0"/>
      <name val="Calibri"/>
      <family val="2"/>
      <scheme val="minor"/>
    </font>
    <font>
      <sz val="9"/>
      <color rgb="FF000000"/>
      <name val="Arial Narrow"/>
      <family val="2"/>
    </font>
    <font>
      <sz val="14"/>
      <color theme="1"/>
      <name val="Arial Narrow"/>
      <family val="2"/>
    </font>
    <font>
      <b/>
      <sz val="10"/>
      <color theme="0"/>
      <name val="Arial Narrow"/>
      <family val="2"/>
    </font>
    <font>
      <sz val="10"/>
      <color theme="1"/>
      <name val="Arial Narrow"/>
      <family val="2"/>
    </font>
    <font>
      <sz val="10"/>
      <color rgb="FF000000"/>
      <name val="Arial Narrow"/>
      <family val="2"/>
    </font>
    <font>
      <b/>
      <sz val="12"/>
      <color rgb="FFFFFFFF"/>
      <name val="Arial Narrow"/>
      <family val="2"/>
    </font>
    <font>
      <b/>
      <sz val="9"/>
      <color rgb="FF000000"/>
      <name val="Arial Narrow"/>
      <family val="2"/>
    </font>
    <font>
      <b/>
      <sz val="9"/>
      <color indexed="81"/>
      <name val="Tahoma"/>
      <family val="2"/>
    </font>
    <font>
      <sz val="12"/>
      <color theme="1"/>
      <name val="Arial Narrow"/>
      <family val="2"/>
    </font>
    <font>
      <u/>
      <sz val="11"/>
      <color theme="10"/>
      <name val="Calibri"/>
      <family val="2"/>
      <scheme val="minor"/>
    </font>
    <font>
      <b/>
      <u/>
      <sz val="10"/>
      <name val="Arial Narrow"/>
      <family val="2"/>
    </font>
    <font>
      <b/>
      <u/>
      <sz val="12"/>
      <name val="Arial Narrow"/>
      <family val="2"/>
    </font>
    <font>
      <sz val="9"/>
      <name val="Arial Narrow"/>
      <family val="2"/>
    </font>
    <font>
      <b/>
      <sz val="10"/>
      <name val="Arial Narrow"/>
      <family val="2"/>
    </font>
    <font>
      <sz val="11"/>
      <name val="Arial Narrow"/>
      <family val="2"/>
    </font>
    <font>
      <sz val="10"/>
      <color rgb="FF000000"/>
      <name val="Arial Narrow"/>
    </font>
    <font>
      <b/>
      <sz val="10"/>
      <color rgb="FF000000"/>
      <name val="Arial Narrow"/>
    </font>
  </fonts>
  <fills count="11">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006850"/>
        <bgColor indexed="64"/>
      </patternFill>
    </fill>
    <fill>
      <patternFill patternType="solid">
        <fgColor rgb="FFFFFFFF"/>
        <bgColor rgb="FF000000"/>
      </patternFill>
    </fill>
    <fill>
      <patternFill patternType="solid">
        <fgColor rgb="FF006850"/>
        <bgColor rgb="FF000000"/>
      </patternFill>
    </fill>
    <fill>
      <patternFill patternType="solid">
        <fgColor theme="9" tint="0.59999389629810485"/>
        <bgColor indexed="64"/>
      </patternFill>
    </fill>
    <fill>
      <patternFill patternType="solid">
        <fgColor rgb="FFFF0000"/>
        <bgColor rgb="FF000000"/>
      </patternFill>
    </fill>
    <fill>
      <patternFill patternType="solid">
        <fgColor rgb="FF00B050"/>
        <bgColor rgb="FF000000"/>
      </patternFill>
    </fill>
  </fills>
  <borders count="55">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uble">
        <color indexed="64"/>
      </right>
      <top/>
      <bottom style="dotted">
        <color indexed="64"/>
      </bottom>
      <diagonal/>
    </border>
    <border>
      <left style="dotted">
        <color indexed="64"/>
      </left>
      <right style="double">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uble">
        <color indexed="64"/>
      </right>
      <top style="medium">
        <color indexed="64"/>
      </top>
      <bottom/>
      <diagonal/>
    </border>
    <border>
      <left style="dotted">
        <color indexed="64"/>
      </left>
      <right style="double">
        <color indexed="64"/>
      </right>
      <top/>
      <bottom/>
      <diagonal/>
    </border>
    <border>
      <left style="medium">
        <color rgb="FF069169"/>
      </left>
      <right/>
      <top style="medium">
        <color rgb="FF069169"/>
      </top>
      <bottom style="medium">
        <color rgb="FF069169"/>
      </bottom>
      <diagonal/>
    </border>
    <border>
      <left/>
      <right/>
      <top style="medium">
        <color rgb="FF069169"/>
      </top>
      <bottom style="medium">
        <color rgb="FF069169"/>
      </bottom>
      <diagonal/>
    </border>
    <border>
      <left/>
      <right style="medium">
        <color rgb="FF069169"/>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medium">
        <color rgb="FF069169"/>
      </right>
      <top style="medium">
        <color rgb="FF069169"/>
      </top>
      <bottom style="medium">
        <color rgb="FF069169"/>
      </bottom>
      <diagonal/>
    </border>
    <border>
      <left style="medium">
        <color rgb="FF069169"/>
      </left>
      <right style="thin">
        <color rgb="FF069169"/>
      </right>
      <top style="medium">
        <color rgb="FF069169"/>
      </top>
      <bottom style="medium">
        <color rgb="FF069169"/>
      </bottom>
      <diagonal/>
    </border>
    <border>
      <left style="thin">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style="medium">
        <color rgb="FF069169"/>
      </right>
      <top/>
      <bottom style="thin">
        <color rgb="FF069169"/>
      </bottom>
      <diagonal/>
    </border>
    <border>
      <left style="medium">
        <color rgb="FF069169"/>
      </left>
      <right style="medium">
        <color rgb="FF069169"/>
      </right>
      <top style="thin">
        <color rgb="FF069169"/>
      </top>
      <bottom style="thin">
        <color rgb="FF069169"/>
      </bottom>
      <diagonal/>
    </border>
    <border>
      <left style="medium">
        <color rgb="FF069169"/>
      </left>
      <right/>
      <top style="medium">
        <color rgb="FF069169"/>
      </top>
      <bottom style="thin">
        <color rgb="FF069169"/>
      </bottom>
      <diagonal/>
    </border>
    <border>
      <left/>
      <right/>
      <top style="medium">
        <color rgb="FF069169"/>
      </top>
      <bottom style="thin">
        <color rgb="FF069169"/>
      </bottom>
      <diagonal/>
    </border>
    <border>
      <left/>
      <right style="medium">
        <color rgb="FF069169"/>
      </right>
      <top style="medium">
        <color rgb="FF069169"/>
      </top>
      <bottom style="thin">
        <color rgb="FF069169"/>
      </bottom>
      <diagonal/>
    </border>
    <border>
      <left style="medium">
        <color rgb="FF069169"/>
      </left>
      <right/>
      <top style="thin">
        <color rgb="FF069169"/>
      </top>
      <bottom style="thin">
        <color rgb="FF069169"/>
      </bottom>
      <diagonal/>
    </border>
    <border>
      <left/>
      <right/>
      <top style="thin">
        <color rgb="FF069169"/>
      </top>
      <bottom style="thin">
        <color rgb="FF069169"/>
      </bottom>
      <diagonal/>
    </border>
    <border>
      <left/>
      <right style="medium">
        <color rgb="FF069169"/>
      </right>
      <top style="thin">
        <color rgb="FF069169"/>
      </top>
      <bottom style="thin">
        <color rgb="FF069169"/>
      </bottom>
      <diagonal/>
    </border>
    <border>
      <left style="medium">
        <color rgb="FF069169"/>
      </left>
      <right style="medium">
        <color rgb="FF069169"/>
      </right>
      <top style="thin">
        <color rgb="FF069169"/>
      </top>
      <bottom style="medium">
        <color rgb="FF069169"/>
      </bottom>
      <diagonal/>
    </border>
    <border>
      <left style="medium">
        <color rgb="FF069169"/>
      </left>
      <right/>
      <top style="thin">
        <color rgb="FF069169"/>
      </top>
      <bottom style="medium">
        <color rgb="FF069169"/>
      </bottom>
      <diagonal/>
    </border>
    <border>
      <left/>
      <right/>
      <top style="thin">
        <color rgb="FF069169"/>
      </top>
      <bottom style="medium">
        <color rgb="FF069169"/>
      </bottom>
      <diagonal/>
    </border>
    <border>
      <left/>
      <right style="medium">
        <color rgb="FF069169"/>
      </right>
      <top style="thin">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dotted">
        <color indexed="64"/>
      </left>
      <right style="dotted">
        <color indexed="64"/>
      </right>
      <top style="dotted">
        <color indexed="64"/>
      </top>
      <bottom/>
      <diagonal/>
    </border>
  </borders>
  <cellStyleXfs count="2">
    <xf numFmtId="0" fontId="0" fillId="0" borderId="0"/>
    <xf numFmtId="0" fontId="18" fillId="0" borderId="0" applyNumberFormat="0" applyFill="0" applyBorder="0" applyAlignment="0" applyProtection="0"/>
  </cellStyleXfs>
  <cellXfs count="18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8" fillId="3" borderId="21" xfId="0" applyFont="1" applyFill="1" applyBorder="1" applyAlignment="1">
      <alignment horizontal="center" vertical="center" wrapText="1"/>
    </xf>
    <xf numFmtId="0" fontId="0" fillId="4" borderId="21" xfId="0" applyFill="1" applyBorder="1" applyAlignment="1">
      <alignment vertical="center" wrapText="1"/>
    </xf>
    <xf numFmtId="0" fontId="0" fillId="0" borderId="21" xfId="0" applyBorder="1" applyAlignment="1">
      <alignment vertical="center" wrapText="1"/>
    </xf>
    <xf numFmtId="0" fontId="0" fillId="4" borderId="22" xfId="0" applyFill="1" applyBorder="1" applyAlignment="1">
      <alignment vertical="center" wrapText="1"/>
    </xf>
    <xf numFmtId="0" fontId="8" fillId="3" borderId="0" xfId="0" applyFont="1" applyFill="1" applyAlignment="1">
      <alignment horizontal="center" vertical="center" wrapText="1"/>
    </xf>
    <xf numFmtId="0" fontId="9" fillId="4" borderId="0" xfId="0" applyFont="1" applyFill="1" applyAlignment="1">
      <alignment horizontal="left" vertical="center" wrapText="1"/>
    </xf>
    <xf numFmtId="0" fontId="9" fillId="0" borderId="0" xfId="0" applyFont="1" applyAlignment="1">
      <alignment horizontal="left" vertical="center" wrapText="1"/>
    </xf>
    <xf numFmtId="0" fontId="10" fillId="0" borderId="0" xfId="0" applyFont="1" applyAlignment="1">
      <alignment vertical="center" wrapText="1"/>
    </xf>
    <xf numFmtId="0" fontId="13" fillId="6" borderId="0" xfId="0" applyFont="1" applyFill="1"/>
    <xf numFmtId="0" fontId="14" fillId="7" borderId="0" xfId="0" applyFont="1" applyFill="1" applyAlignment="1">
      <alignment horizontal="center" vertical="center"/>
    </xf>
    <xf numFmtId="0" fontId="14" fillId="7" borderId="0" xfId="0" applyFont="1" applyFill="1" applyAlignment="1">
      <alignment horizontal="left" vertical="center"/>
    </xf>
    <xf numFmtId="0" fontId="15" fillId="0" borderId="0" xfId="0" applyFont="1" applyAlignment="1">
      <alignment horizontal="left" vertical="center" wrapText="1"/>
    </xf>
    <xf numFmtId="0" fontId="9" fillId="0" borderId="0" xfId="0" applyFont="1" applyAlignment="1">
      <alignment wrapText="1"/>
    </xf>
    <xf numFmtId="0" fontId="15" fillId="0" borderId="0" xfId="0" applyFont="1" applyAlignment="1">
      <alignment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3" fillId="0" borderId="8" xfId="0" applyFont="1" applyBorder="1" applyAlignment="1">
      <alignment horizontal="center" vertical="center" wrapText="1"/>
    </xf>
    <xf numFmtId="0" fontId="3" fillId="2" borderId="0" xfId="0" applyFont="1" applyFill="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15" fontId="12" fillId="2" borderId="2" xfId="0" applyNumberFormat="1"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3" fillId="0" borderId="7"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2" borderId="31" xfId="0" applyFont="1" applyFill="1" applyBorder="1" applyAlignment="1">
      <alignment horizontal="center" vertical="center" wrapText="1"/>
    </xf>
    <xf numFmtId="0" fontId="12" fillId="2" borderId="0" xfId="0" applyFont="1" applyFill="1" applyAlignment="1">
      <alignment vertical="center" wrapText="1"/>
    </xf>
    <xf numFmtId="0" fontId="12" fillId="0" borderId="0" xfId="0" applyFont="1" applyAlignment="1">
      <alignment vertical="center" wrapText="1"/>
    </xf>
    <xf numFmtId="0" fontId="5" fillId="2" borderId="0" xfId="0" applyFont="1" applyFill="1" applyAlignment="1">
      <alignment vertical="center" wrapText="1"/>
    </xf>
    <xf numFmtId="0" fontId="12" fillId="2" borderId="30" xfId="0" applyFont="1" applyFill="1" applyBorder="1" applyAlignment="1">
      <alignment vertical="center" wrapText="1"/>
    </xf>
    <xf numFmtId="0" fontId="12" fillId="2" borderId="31" xfId="0" applyFont="1" applyFill="1" applyBorder="1" applyAlignment="1">
      <alignment vertical="center" wrapText="1"/>
    </xf>
    <xf numFmtId="0" fontId="19" fillId="2" borderId="31" xfId="1" applyFont="1" applyFill="1" applyBorder="1" applyAlignment="1">
      <alignment horizontal="center" vertical="center" wrapText="1"/>
    </xf>
    <xf numFmtId="0" fontId="17" fillId="2" borderId="0" xfId="0" applyFont="1" applyFill="1" applyAlignment="1">
      <alignment vertical="center" wrapText="1"/>
    </xf>
    <xf numFmtId="0" fontId="6" fillId="2" borderId="0" xfId="0" applyFont="1" applyFill="1" applyAlignment="1">
      <alignment vertical="center" wrapText="1"/>
    </xf>
    <xf numFmtId="0" fontId="6" fillId="2" borderId="30" xfId="0" applyFont="1" applyFill="1" applyBorder="1" applyAlignment="1">
      <alignment vertical="center" wrapText="1"/>
    </xf>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12" fillId="2" borderId="31" xfId="0" applyFont="1" applyFill="1" applyBorder="1" applyAlignment="1">
      <alignment horizontal="left" vertical="center" wrapText="1"/>
    </xf>
    <xf numFmtId="0" fontId="12" fillId="2" borderId="48" xfId="0" applyFont="1" applyFill="1" applyBorder="1" applyAlignment="1">
      <alignment vertical="center" wrapText="1"/>
    </xf>
    <xf numFmtId="0" fontId="12" fillId="2" borderId="49" xfId="0" applyFont="1" applyFill="1" applyBorder="1" applyAlignment="1">
      <alignment vertical="center" wrapText="1"/>
    </xf>
    <xf numFmtId="0" fontId="12" fillId="2" borderId="50" xfId="0" applyFont="1" applyFill="1" applyBorder="1" applyAlignment="1">
      <alignment vertical="center" wrapText="1"/>
    </xf>
    <xf numFmtId="0" fontId="20" fillId="2" borderId="0" xfId="1" applyFont="1" applyFill="1" applyBorder="1" applyAlignment="1">
      <alignment horizontal="center" vertical="center" wrapText="1"/>
    </xf>
    <xf numFmtId="0" fontId="5" fillId="2" borderId="0" xfId="0" applyFont="1" applyFill="1" applyAlignment="1">
      <alignment horizontal="center" vertical="center" wrapText="1"/>
    </xf>
    <xf numFmtId="0" fontId="9" fillId="9" borderId="8" xfId="0"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9" borderId="7" xfId="0" applyFont="1" applyFill="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7" xfId="0" applyFont="1" applyBorder="1" applyAlignment="1" applyProtection="1">
      <alignment vertical="center" wrapText="1"/>
      <protection locked="0"/>
    </xf>
    <xf numFmtId="0" fontId="21" fillId="0" borderId="12" xfId="0" applyFont="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0" xfId="0" applyFont="1" applyFill="1" applyAlignment="1" applyProtection="1">
      <alignment horizontal="left" vertical="center" wrapText="1"/>
      <protection locked="0"/>
    </xf>
    <xf numFmtId="0" fontId="3" fillId="0" borderId="18"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6" fillId="0" borderId="0" xfId="0" applyFont="1" applyAlignment="1" applyProtection="1">
      <alignment horizontal="left" vertical="center" wrapText="1"/>
      <protection locked="0"/>
    </xf>
    <xf numFmtId="0" fontId="23" fillId="2" borderId="37" xfId="0" applyFont="1" applyFill="1" applyBorder="1" applyAlignment="1">
      <alignment horizontal="center" vertical="center" wrapText="1"/>
    </xf>
    <xf numFmtId="0" fontId="3" fillId="0" borderId="12" xfId="0" applyFont="1" applyBorder="1" applyAlignment="1" applyProtection="1">
      <alignment vertical="top" wrapText="1"/>
      <protection locked="0"/>
    </xf>
    <xf numFmtId="0" fontId="3" fillId="2" borderId="12" xfId="0" applyFont="1" applyFill="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21" fillId="0" borderId="12" xfId="0" applyFont="1" applyBorder="1" applyAlignment="1" applyProtection="1">
      <alignment vertical="top" wrapText="1"/>
      <protection locked="0"/>
    </xf>
    <xf numFmtId="0" fontId="21" fillId="2" borderId="12" xfId="0" applyFont="1" applyFill="1" applyBorder="1" applyAlignment="1" applyProtection="1">
      <alignment vertical="center" wrapText="1"/>
      <protection locked="0"/>
    </xf>
    <xf numFmtId="0" fontId="21" fillId="0" borderId="12" xfId="0" applyFont="1" applyBorder="1" applyAlignment="1" applyProtection="1">
      <alignment vertical="center" wrapText="1"/>
      <protection locked="0"/>
    </xf>
    <xf numFmtId="0" fontId="21" fillId="2" borderId="12" xfId="0" applyFont="1" applyFill="1" applyBorder="1" applyAlignment="1" applyProtection="1">
      <alignment vertical="top" wrapText="1"/>
      <protection locked="0"/>
    </xf>
    <xf numFmtId="0" fontId="10" fillId="0" borderId="0" xfId="0" pivotButton="1" applyFont="1" applyAlignment="1">
      <alignment vertical="center"/>
    </xf>
    <xf numFmtId="0" fontId="10" fillId="0" borderId="0" xfId="0" applyFont="1" applyAlignment="1">
      <alignment vertical="center"/>
    </xf>
    <xf numFmtId="0" fontId="10" fillId="0" borderId="0" xfId="0" pivotButton="1" applyFont="1" applyAlignment="1">
      <alignment horizontal="center" vertical="center"/>
    </xf>
    <xf numFmtId="0" fontId="10" fillId="0" borderId="0" xfId="0" applyFont="1" applyAlignment="1">
      <alignment horizontal="center" vertical="center" wrapText="1"/>
    </xf>
    <xf numFmtId="1" fontId="10" fillId="0" borderId="0" xfId="0" applyNumberFormat="1" applyFont="1" applyAlignment="1">
      <alignment horizontal="center" vertical="center"/>
    </xf>
    <xf numFmtId="164" fontId="10" fillId="0" borderId="0" xfId="0" applyNumberFormat="1" applyFont="1" applyAlignment="1">
      <alignment horizontal="center" vertical="center"/>
    </xf>
    <xf numFmtId="0" fontId="12" fillId="0" borderId="0" xfId="0" applyFont="1" applyAlignment="1">
      <alignment horizontal="center" vertical="center" wrapText="1"/>
    </xf>
    <xf numFmtId="0" fontId="12" fillId="0" borderId="49" xfId="0" applyFont="1" applyBorder="1" applyAlignment="1">
      <alignment horizontal="center" vertical="center" wrapText="1"/>
    </xf>
    <xf numFmtId="0" fontId="4" fillId="8" borderId="33"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6" fillId="2" borderId="38"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43" xfId="0" applyFont="1" applyFill="1" applyBorder="1" applyAlignment="1">
      <alignment horizontal="left" vertical="center" wrapText="1"/>
    </xf>
    <xf numFmtId="165" fontId="6" fillId="2" borderId="38" xfId="0" applyNumberFormat="1" applyFont="1" applyFill="1" applyBorder="1" applyAlignment="1">
      <alignment horizontal="center" vertical="center" wrapText="1"/>
    </xf>
    <xf numFmtId="165" fontId="6" fillId="2" borderId="40" xfId="0" applyNumberFormat="1" applyFont="1" applyFill="1" applyBorder="1" applyAlignment="1">
      <alignment horizontal="center" vertical="center" wrapText="1"/>
    </xf>
    <xf numFmtId="165" fontId="6" fillId="2" borderId="41" xfId="0" applyNumberFormat="1" applyFont="1" applyFill="1" applyBorder="1" applyAlignment="1">
      <alignment horizontal="center" vertical="center" wrapText="1"/>
    </xf>
    <xf numFmtId="165" fontId="6" fillId="2" borderId="43" xfId="0" applyNumberFormat="1" applyFont="1" applyFill="1" applyBorder="1" applyAlignment="1">
      <alignment horizontal="center" vertical="center" wrapText="1"/>
    </xf>
    <xf numFmtId="14" fontId="6" fillId="2" borderId="41" xfId="0" applyNumberFormat="1" applyFont="1" applyFill="1" applyBorder="1" applyAlignment="1">
      <alignment horizontal="center" vertical="center" wrapText="1"/>
    </xf>
    <xf numFmtId="0" fontId="6" fillId="2" borderId="43" xfId="0" applyFont="1" applyFill="1" applyBorder="1" applyAlignment="1">
      <alignment horizontal="center" vertical="center" wrapText="1"/>
    </xf>
    <xf numFmtId="14" fontId="6" fillId="2" borderId="45" xfId="0" applyNumberFormat="1" applyFont="1" applyFill="1" applyBorder="1" applyAlignment="1">
      <alignment horizontal="center" vertical="center" wrapText="1"/>
    </xf>
    <xf numFmtId="0" fontId="6" fillId="2" borderId="47" xfId="0" applyFont="1" applyFill="1" applyBorder="1" applyAlignment="1">
      <alignment horizontal="center" vertical="center" wrapText="1"/>
    </xf>
    <xf numFmtId="14" fontId="23" fillId="2" borderId="41" xfId="0" applyNumberFormat="1"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41" xfId="0" applyFont="1" applyFill="1" applyBorder="1" applyAlignment="1">
      <alignment horizontal="left" vertical="center" wrapText="1"/>
    </xf>
    <xf numFmtId="0" fontId="23" fillId="2" borderId="42"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20" fillId="2" borderId="27"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29" xfId="1"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4" fillId="2" borderId="51"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4" fillId="2" borderId="52" xfId="0" applyFont="1" applyFill="1" applyBorder="1" applyAlignment="1" applyProtection="1">
      <alignment horizontal="center" vertical="center" wrapText="1"/>
      <protection locked="0"/>
    </xf>
    <xf numFmtId="0" fontId="4" fillId="2" borderId="53"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8" xfId="0" quotePrefix="1"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3" fillId="0" borderId="54"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5" fillId="2" borderId="0" xfId="0" applyFont="1" applyFill="1" applyAlignment="1">
      <alignment horizontal="center" vertical="center" wrapText="1"/>
    </xf>
    <xf numFmtId="0" fontId="24" fillId="2" borderId="33" xfId="0" applyFont="1" applyFill="1" applyBorder="1" applyAlignment="1">
      <alignment horizontal="left" vertical="top" wrapText="1"/>
    </xf>
    <xf numFmtId="0" fontId="13" fillId="2" borderId="28" xfId="0" applyFont="1" applyFill="1" applyBorder="1" applyAlignment="1">
      <alignment horizontal="left" vertical="top" wrapText="1"/>
    </xf>
    <xf numFmtId="0" fontId="13" fillId="2" borderId="35" xfId="0" applyFont="1" applyFill="1" applyBorder="1" applyAlignment="1">
      <alignment horizontal="left" vertical="top" wrapText="1"/>
    </xf>
    <xf numFmtId="0" fontId="13" fillId="6" borderId="0" xfId="0" applyFont="1" applyFill="1" applyAlignment="1"/>
  </cellXfs>
  <cellStyles count="2">
    <cellStyle name="Hipervínculo" xfId="1" builtinId="8"/>
    <cellStyle name="Normal" xfId="0" builtinId="0"/>
  </cellStyles>
  <dxfs count="155">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ont>
        <b val="0"/>
        <i val="0"/>
        <strike val="0"/>
        <condense val="0"/>
        <extend val="0"/>
        <outline val="0"/>
        <shadow val="0"/>
        <u val="none"/>
        <vertAlign val="baseline"/>
        <sz val="9"/>
        <color rgb="FF000000"/>
        <name val="Arial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Arial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wrapText="1"/>
    </dxf>
    <dxf>
      <alignment vertical="center"/>
    </dxf>
    <dxf>
      <alignment vertical="center"/>
    </dxf>
    <dxf>
      <alignment vertical="center"/>
    </dxf>
    <dxf>
      <alignment horizontal="center"/>
    </dxf>
    <dxf>
      <alignment horizontal="center"/>
    </dxf>
    <dxf>
      <alignment horizontal="center"/>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sz val="14"/>
      </font>
    </dxf>
    <dxf>
      <font>
        <sz val="14"/>
      </font>
    </dxf>
    <dxf>
      <font>
        <sz val="14"/>
      </font>
    </dxf>
    <dxf>
      <font>
        <sz val="14"/>
      </font>
    </dxf>
    <dxf>
      <font>
        <sz val="14"/>
      </font>
    </dxf>
    <dxf>
      <font>
        <sz val="14"/>
      </font>
    </dxf>
    <dxf>
      <font>
        <sz val="14"/>
      </font>
    </dxf>
    <dxf>
      <font>
        <sz val="14"/>
      </font>
    </dxf>
    <dxf>
      <font>
        <sz val="14"/>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164" formatCode="0.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border>
        <left/>
        <right/>
        <top/>
        <vertical/>
        <horizontal/>
      </border>
    </dxf>
    <dxf>
      <numFmt numFmtId="1" formatCode="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A6266F25-3A9F-43A3-AF6C-21B5CD0862C7}">
      <tableStyleElement type="wholeTable" dxfId="154"/>
      <tableStyleElement type="headerRow" dxfId="153"/>
      <tableStyleElement type="totalRow" dxfId="152"/>
      <tableStyleElement type="firstRowStripe" dxfId="151"/>
      <tableStyleElement type="firstColumnStripe" dxfId="150"/>
      <tableStyleElement type="firstHeaderCell" dxfId="149"/>
      <tableStyleElement type="firstSubtotalRow" dxfId="148"/>
      <tableStyleElement type="secondSubtotalRow" dxfId="147"/>
      <tableStyleElement type="firstColumnSubheading" dxfId="146"/>
      <tableStyleElement type="firstRowSubheading" dxfId="145"/>
      <tableStyleElement type="secondRowSubheading" dxfId="144"/>
      <tableStyleElement type="pageFieldLabels" dxfId="143"/>
      <tableStyleElement type="pageFieldValues" dxfId="142"/>
    </tableStyle>
    <tableStyle name="TableStyleMedium2 2" pivot="0" count="7" xr9:uid="{607062CA-62FF-4B73-AE82-3A8FDC951F26}">
      <tableStyleElement type="wholeTable" dxfId="141"/>
      <tableStyleElement type="headerRow" dxfId="140"/>
      <tableStyleElement type="totalRow" dxfId="139"/>
      <tableStyleElement type="firstColumn" dxfId="138"/>
      <tableStyleElement type="lastColumn" dxfId="137"/>
      <tableStyleElement type="firstRowStripe" dxfId="136"/>
      <tableStyleElement type="firstColumnStripe" dxfId="1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784860</xdr:colOff>
      <xdr:row>0</xdr:row>
      <xdr:rowOff>106680</xdr:rowOff>
    </xdr:from>
    <xdr:to>
      <xdr:col>6</xdr:col>
      <xdr:colOff>451484</xdr:colOff>
      <xdr:row>4</xdr:row>
      <xdr:rowOff>78105</xdr:rowOff>
    </xdr:to>
    <xdr:pic>
      <xdr:nvPicPr>
        <xdr:cNvPr id="2" name="4 Imagen">
          <a:extLst>
            <a:ext uri="{FF2B5EF4-FFF2-40B4-BE49-F238E27FC236}">
              <a16:creationId xmlns:a16="http://schemas.microsoft.com/office/drawing/2014/main" id="{FDFECE34-8920-4ACF-8042-3FD82F2FAF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5031"/>
        <a:stretch>
          <a:fillRect/>
        </a:stretch>
      </xdr:blipFill>
      <xdr:spPr bwMode="auto">
        <a:xfrm>
          <a:off x="3352800" y="106680"/>
          <a:ext cx="1564004" cy="7029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1130300</xdr:colOff>
      <xdr:row>2</xdr:row>
      <xdr:rowOff>60960</xdr:rowOff>
    </xdr:to>
    <xdr:pic>
      <xdr:nvPicPr>
        <xdr:cNvPr id="1026" name="4 Imagen">
          <a:extLst>
            <a:ext uri="{FF2B5EF4-FFF2-40B4-BE49-F238E27FC236}">
              <a16:creationId xmlns:a16="http://schemas.microsoft.com/office/drawing/2014/main" id="{4E4B3717-6C18-9E8C-3FCE-C33C418A6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5031"/>
        <a:stretch>
          <a:fillRect/>
        </a:stretch>
      </xdr:blipFill>
      <xdr:spPr bwMode="auto">
        <a:xfrm>
          <a:off x="0" y="0"/>
          <a:ext cx="110490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213360</xdr:rowOff>
    </xdr:from>
    <xdr:to>
      <xdr:col>0</xdr:col>
      <xdr:colOff>1445034</xdr:colOff>
      <xdr:row>0</xdr:row>
      <xdr:rowOff>525779</xdr:rowOff>
    </xdr:to>
    <xdr:pic>
      <xdr:nvPicPr>
        <xdr:cNvPr id="3" name="4 Imagen">
          <a:extLst>
            <a:ext uri="{FF2B5EF4-FFF2-40B4-BE49-F238E27FC236}">
              <a16:creationId xmlns:a16="http://schemas.microsoft.com/office/drawing/2014/main" id="{59702769-0939-4605-94F7-50276AABB7D0}"/>
            </a:ext>
          </a:extLst>
        </xdr:cNvPr>
        <xdr:cNvPicPr preferRelativeResize="0">
          <a:picLocks noChangeAspect="1"/>
        </xdr:cNvPicPr>
      </xdr:nvPicPr>
      <xdr:blipFill rotWithShape="1">
        <a:blip xmlns:r="http://schemas.openxmlformats.org/officeDocument/2006/relationships" r:embed="rId1" cstate="print"/>
        <a:srcRect t="14474" b="19591"/>
        <a:stretch/>
      </xdr:blipFill>
      <xdr:spPr bwMode="auto">
        <a:xfrm>
          <a:off x="76200" y="213360"/>
          <a:ext cx="1368834" cy="31241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4783.391166666668" createdVersion="8" refreshedVersion="8" minRefreshableVersion="3" recordCount="42" xr:uid="{96F18CD0-1735-441E-ABB8-66DA8C4862E3}">
  <cacheSource type="worksheet">
    <worksheetSource ref="A6:AB49" sheet="A&amp;I"/>
  </cacheSource>
  <cacheFields count="28">
    <cacheField name="Macroprocesos" numFmtId="0">
      <sharedItems containsBlank="1"/>
    </cacheField>
    <cacheField name="Procesos" numFmtId="0">
      <sharedItems containsBlank="1" count="7" longText="1">
        <s v="Planeación Estratégica_x000a_Gestión Integral para el seguimiento y control a los títulos mineros_x000a_Atención Integral y servicios a grupos de interés_x000a_Adquisición de bienes y servicios_x000a_Administración de bienes y servicios_x000a_Administración de Tecnologías e Información_x000a_Gestión del Talento Humano_x000a_Gestión Documental_x000a_Evaluación, Control y Mejora"/>
        <m/>
        <s v="Admistración de bienes y servicios"/>
        <s v="Admistración de bienes y servicios_x000a_Administración de tecnologías e información"/>
        <s v="Gestión Integral de las Comunicaciones y Relacionamiento_x000a_Atención Integral y servicios a Grupos de Interés"/>
        <s v="Planeación Estratégica_x000a_Gestión Integral para el Seguimiento y control a los Títulos Mineros_x000a_Gestión del Talento Humano_x000a_Evaluación, Control y Mejora"/>
        <s v="Planeación Estratégica_x000a_Gestión Integral de las comunicaciones y Relacionamiento_x000a_Gestión Integral para el Seguimiento y control a los Títulos Mineros_x000a_Administración de Bienes y Servicios_x000a_Gestión del Talento Humano_x000a_Gestión Documental_x000a_Evaluación, Control y Mejora" u="1"/>
      </sharedItems>
    </cacheField>
    <cacheField name="Actividades" numFmtId="0">
      <sharedItems containsBlank="1" count="6">
        <s v="Administrativas"/>
        <s v="Servicios generales"/>
        <s v="Mantenimiento"/>
        <s v="Servicio al cliente"/>
        <s v="Traslados o comisiones"/>
        <m u="1"/>
      </sharedItems>
    </cacheField>
    <cacheField name="Descripción de la Actividad" numFmtId="0">
      <sharedItems containsBlank="1" longText="1"/>
    </cacheField>
    <cacheField name="Producto/Servicio" numFmtId="0">
      <sharedItems containsBlank="1"/>
    </cacheField>
    <cacheField name="Tipo de sede" numFmtId="0">
      <sharedItems containsBlank="1"/>
    </cacheField>
    <cacheField name="Sede" numFmtId="0">
      <sharedItems containsBlank="1"/>
    </cacheField>
    <cacheField name="Condiciones de operación" numFmtId="0">
      <sharedItems containsBlank="1" count="2">
        <s v="Situación de emergencia"/>
        <m/>
      </sharedItems>
    </cacheField>
    <cacheField name="Descripción de condición" numFmtId="0">
      <sharedItems containsBlank="1"/>
    </cacheField>
    <cacheField name="Aspecto ambiental" numFmtId="0">
      <sharedItems containsBlank="1" count="10">
        <s v="Generación_de_residuos"/>
        <s v="Consumo_de_materias_primas_e_insumos"/>
        <s v="Generación_de_empleo"/>
        <s v="Consumo_de_energía_eléctrica"/>
        <s v="Generación_de_vertimientos"/>
        <s v="Consumo_del_recurso_hídrico"/>
        <s v="Generación_de_derrames"/>
        <s v="Generación_de_Emisiones"/>
        <s v="Uso _de_publicidad"/>
        <m u="1"/>
      </sharedItems>
    </cacheField>
    <cacheField name="Impacto ambiental" numFmtId="0">
      <sharedItems containsBlank="1" count="19">
        <s v="Contaminación por generación de residuos aprovechables"/>
        <s v="Agotamiento General de los recursos naturales"/>
        <s v="Desarrollo del recurso humano"/>
        <s v="Aprovechamiento de residuos aprovechables"/>
        <s v="Presión sobre el recurso energético eléctrico"/>
        <s v="Contaminación por descarga por aguas residuales domésticas"/>
        <s v="Agotamiento del recurso hídrico"/>
        <s v="Contaminación del suelo"/>
        <s v="Contaminación por generación de residuos orgánicos"/>
        <s v="Contaminación por generación de residuos peligrosos"/>
        <s v="Contaminación por generación de residuos No aprovechables"/>
        <s v="Contaminación por emisión de sustancias molestas (olores)"/>
        <s v="Contaminación por emisión de ruido"/>
        <s v="Contaminación por emisión de gases de efecto invernadero (GEI)"/>
        <s v="Contaminación por emisión de sustancias tóxicas"/>
        <s v="Contaminación visual"/>
        <s v="Contaminación por emisión de contaminantes criterio"/>
        <m u="1"/>
        <s v="Aprovechamiento del recurso hídrico" u="1"/>
      </sharedItems>
    </cacheField>
    <cacheField name="Tipo de impacto" numFmtId="0">
      <sharedItems containsBlank="1" count="3">
        <s v="Negativo"/>
        <s v="Positivo"/>
        <m u="1"/>
      </sharedItems>
    </cacheField>
    <cacheField name="Componente ambiental" numFmtId="0">
      <sharedItems/>
    </cacheField>
    <cacheField name="Probabilidad" numFmtId="0">
      <sharedItems/>
    </cacheField>
    <cacheField name="Consecuencia" numFmtId="0">
      <sharedItems/>
    </cacheField>
    <cacheField name="Valoración inicial" numFmtId="0">
      <sharedItems/>
    </cacheField>
    <cacheField name="Valor probabilidad" numFmtId="0">
      <sharedItems containsSemiMixedTypes="0" containsString="0" containsNumber="1" containsInteger="1" minValue="3" maxValue="5"/>
    </cacheField>
    <cacheField name="Valor consecuencia" numFmtId="0">
      <sharedItems containsSemiMixedTypes="0" containsString="0" containsNumber="1" containsInteger="1" minValue="1" maxValue="5"/>
    </cacheField>
    <cacheField name="Valor valoración inicial 2022" numFmtId="0">
      <sharedItems containsSemiMixedTypes="0" containsString="0" containsNumber="1" containsInteger="1" minValue="3" maxValue="25"/>
    </cacheField>
    <cacheField name="Significancia del A&amp;I inicial" numFmtId="0">
      <sharedItems/>
    </cacheField>
    <cacheField name="Control ambiental inicial" numFmtId="0">
      <sharedItems/>
    </cacheField>
    <cacheField name="Descripción de la valoración inicial y el control del aspecto e impacto ambiental 2022"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22" numFmtId="0">
      <sharedItems containsNonDate="0" containsString="0" containsBlank="1"/>
    </cacheField>
    <cacheField name="Meta unitaria 2022" numFmtId="0">
      <sharedItems containsNonDate="0" containsString="0" containsBlank="1"/>
    </cacheField>
    <cacheField name="Desempeño ambiental 2022" numFmtId="0">
      <sharedItems containsNonDate="0" containsString="0" containsBlank="1"/>
    </cacheField>
    <cacheField name="Desviación meta 202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Estratégicos_x000a_Misionales_x000a_Apoyo_x000a_Evaluación"/>
    <x v="0"/>
    <x v="0"/>
    <s v="Formulación y elaboración de documentos de planeación, técnicos, legales y financieros (presupuesto, cronogramas, planes, informes, inventarios, estructuración de documentos para contratación, etc)_x000a_Seguimiento y supervisión de contratos (proveedores y contratistas)_x000a_Reportes de seguimiento (Indicadores, trámites, proyectos de inversión, informes de Ley, Rendición de cuentas, etc)_x000a_Talento Humano (Evaluaciónes de desempeño, SG-SST.)_x000a_Actualización y manejo de documentos (Gestión Documental y SIG)_x000a_Planeación, control interno"/>
    <s v="Actos administrativos,_x000a_Conceptos e informes técnicos, Contratos, corrrespondencia, planes de mejora, Evaluación de ingresos por canon superficiario"/>
    <s v="PAR"/>
    <s v="PAR Valledupar"/>
    <x v="0"/>
    <s v="Emergencia sanitaria por pandemia COVID-19"/>
    <x v="0"/>
    <x v="0"/>
    <x v="0"/>
    <s v="Geológico - suelo"/>
    <s v="Certero"/>
    <s v="Moderada"/>
    <s v="Moderado"/>
    <n v="5"/>
    <n v="3"/>
    <n v="15"/>
    <s v="Potencialmente no tolerable"/>
    <s v="No"/>
    <m/>
    <m/>
    <m/>
    <m/>
    <m/>
    <m/>
    <m/>
  </r>
  <r>
    <m/>
    <x v="1"/>
    <x v="0"/>
    <m/>
    <m/>
    <m/>
    <m/>
    <x v="1"/>
    <m/>
    <x v="1"/>
    <x v="1"/>
    <x v="0"/>
    <s v="Biológico - biodiversidad"/>
    <s v="Certero"/>
    <s v="Baja"/>
    <s v="Bajo"/>
    <n v="5"/>
    <n v="1"/>
    <n v="5"/>
    <s v="Tolerable"/>
    <s v="No"/>
    <m/>
    <m/>
    <m/>
    <m/>
    <m/>
    <m/>
    <m/>
  </r>
  <r>
    <m/>
    <x v="1"/>
    <x v="0"/>
    <m/>
    <m/>
    <m/>
    <m/>
    <x v="1"/>
    <m/>
    <x v="2"/>
    <x v="2"/>
    <x v="1"/>
    <s v="Sociocultural - social"/>
    <s v="Certero"/>
    <s v="Baja"/>
    <s v="Bajo"/>
    <n v="5"/>
    <n v="1"/>
    <n v="5"/>
    <s v="Tolerable"/>
    <s v="No"/>
    <m/>
    <m/>
    <m/>
    <m/>
    <m/>
    <m/>
    <m/>
  </r>
  <r>
    <m/>
    <x v="1"/>
    <x v="0"/>
    <m/>
    <m/>
    <m/>
    <m/>
    <x v="1"/>
    <m/>
    <x v="0"/>
    <x v="3"/>
    <x v="1"/>
    <s v="Geológico - suelo"/>
    <s v="Certero"/>
    <s v="Moderada"/>
    <s v="Moderado"/>
    <n v="5"/>
    <n v="3"/>
    <n v="15"/>
    <s v="Potencialmente no tolerable"/>
    <s v="No"/>
    <m/>
    <m/>
    <m/>
    <m/>
    <m/>
    <m/>
    <m/>
  </r>
  <r>
    <m/>
    <x v="1"/>
    <x v="0"/>
    <m/>
    <m/>
    <m/>
    <m/>
    <x v="1"/>
    <m/>
    <x v="3"/>
    <x v="4"/>
    <x v="0"/>
    <s v="Energético"/>
    <s v="Certero"/>
    <s v="Alta"/>
    <s v="Alto"/>
    <n v="5"/>
    <n v="5"/>
    <n v="25"/>
    <s v="No tolerable"/>
    <s v="Si"/>
    <m/>
    <m/>
    <m/>
    <m/>
    <m/>
    <m/>
    <m/>
  </r>
  <r>
    <s v="Apoyo"/>
    <x v="2"/>
    <x v="1"/>
    <s v="Limpieza y aseo_x000a_Cafetería_x000a_Manejo de sustancias químicas_x000a_Servicios de vigilancia y seguridad privada"/>
    <s v="Registros"/>
    <s v="PAR"/>
    <s v="PAR Valledupar"/>
    <x v="1"/>
    <s v="Emergencia sanitaria por pandemia COVID-19"/>
    <x v="4"/>
    <x v="5"/>
    <x v="0"/>
    <s v="Hidrológico - agua"/>
    <s v="Certero"/>
    <s v="Moderada"/>
    <s v="Moderado"/>
    <n v="5"/>
    <n v="3"/>
    <n v="15"/>
    <s v="Potencialmente no tolerable"/>
    <s v="No"/>
    <m/>
    <m/>
    <m/>
    <m/>
    <m/>
    <m/>
    <m/>
  </r>
  <r>
    <m/>
    <x v="1"/>
    <x v="1"/>
    <m/>
    <m/>
    <m/>
    <m/>
    <x v="1"/>
    <m/>
    <x v="5"/>
    <x v="6"/>
    <x v="0"/>
    <s v="Hidrológico - agua"/>
    <s v="Certero"/>
    <s v="Alta"/>
    <s v="Alto"/>
    <n v="5"/>
    <n v="5"/>
    <n v="25"/>
    <s v="No tolerable"/>
    <s v="Si"/>
    <m/>
    <m/>
    <m/>
    <m/>
    <m/>
    <m/>
    <m/>
  </r>
  <r>
    <m/>
    <x v="1"/>
    <x v="1"/>
    <m/>
    <m/>
    <m/>
    <m/>
    <x v="1"/>
    <m/>
    <x v="6"/>
    <x v="7"/>
    <x v="0"/>
    <s v="Geológico - suelo"/>
    <s v="Probable"/>
    <s v="Baja"/>
    <s v="Bajo"/>
    <n v="3"/>
    <n v="1"/>
    <n v="3"/>
    <s v="Tolerable"/>
    <s v="No"/>
    <m/>
    <m/>
    <m/>
    <m/>
    <m/>
    <m/>
    <m/>
  </r>
  <r>
    <m/>
    <x v="1"/>
    <x v="1"/>
    <m/>
    <m/>
    <m/>
    <m/>
    <x v="1"/>
    <m/>
    <x v="0"/>
    <x v="8"/>
    <x v="0"/>
    <s v="Geológico - suelo"/>
    <s v="Certero"/>
    <s v="Baja"/>
    <s v="Bajo"/>
    <n v="5"/>
    <n v="1"/>
    <n v="5"/>
    <s v="Tolerable"/>
    <s v="No"/>
    <m/>
    <m/>
    <m/>
    <m/>
    <m/>
    <m/>
    <m/>
  </r>
  <r>
    <m/>
    <x v="1"/>
    <x v="1"/>
    <m/>
    <m/>
    <m/>
    <m/>
    <x v="1"/>
    <m/>
    <x v="0"/>
    <x v="9"/>
    <x v="0"/>
    <s v="Geológico - suelo"/>
    <s v="Certero"/>
    <s v="Moderada"/>
    <s v="Moderado"/>
    <n v="5"/>
    <n v="3"/>
    <n v="15"/>
    <s v="Potencialmente no tolerable"/>
    <s v="No"/>
    <m/>
    <m/>
    <m/>
    <m/>
    <m/>
    <m/>
    <m/>
  </r>
  <r>
    <m/>
    <x v="1"/>
    <x v="1"/>
    <m/>
    <m/>
    <m/>
    <m/>
    <x v="1"/>
    <m/>
    <x v="0"/>
    <x v="0"/>
    <x v="0"/>
    <s v="Sociocultural - social"/>
    <s v="Certero"/>
    <s v="Moderada"/>
    <s v="Moderado"/>
    <n v="5"/>
    <n v="3"/>
    <n v="15"/>
    <s v="Potencialmente no tolerable"/>
    <s v="No"/>
    <m/>
    <m/>
    <m/>
    <m/>
    <m/>
    <m/>
    <m/>
  </r>
  <r>
    <m/>
    <x v="1"/>
    <x v="1"/>
    <m/>
    <m/>
    <m/>
    <m/>
    <x v="1"/>
    <m/>
    <x v="0"/>
    <x v="10"/>
    <x v="0"/>
    <s v="Sociocultural - social"/>
    <s v="Certero"/>
    <s v="Moderada"/>
    <s v="Moderado"/>
    <n v="5"/>
    <n v="3"/>
    <n v="15"/>
    <s v="Potencialmente no tolerable"/>
    <s v="No"/>
    <m/>
    <m/>
    <m/>
    <m/>
    <m/>
    <m/>
    <m/>
  </r>
  <r>
    <m/>
    <x v="1"/>
    <x v="1"/>
    <m/>
    <m/>
    <m/>
    <m/>
    <x v="1"/>
    <m/>
    <x v="1"/>
    <x v="1"/>
    <x v="0"/>
    <s v="Biológico - biodiversidad"/>
    <s v="Certero"/>
    <s v="Moderada"/>
    <s v="Moderado"/>
    <n v="5"/>
    <n v="3"/>
    <n v="15"/>
    <s v="Potencialmente no tolerable"/>
    <s v="No"/>
    <m/>
    <m/>
    <m/>
    <m/>
    <m/>
    <m/>
    <m/>
  </r>
  <r>
    <m/>
    <x v="1"/>
    <x v="1"/>
    <m/>
    <m/>
    <m/>
    <m/>
    <x v="1"/>
    <m/>
    <x v="2"/>
    <x v="2"/>
    <x v="1"/>
    <s v="Sociocultural - social"/>
    <s v="Certero"/>
    <s v="Baja"/>
    <s v="Bajo"/>
    <n v="5"/>
    <n v="1"/>
    <n v="5"/>
    <s v="Tolerable"/>
    <s v="No"/>
    <m/>
    <m/>
    <m/>
    <m/>
    <m/>
    <m/>
    <m/>
  </r>
  <r>
    <m/>
    <x v="1"/>
    <x v="1"/>
    <m/>
    <m/>
    <m/>
    <m/>
    <x v="1"/>
    <m/>
    <x v="3"/>
    <x v="4"/>
    <x v="0"/>
    <s v="Energético"/>
    <s v="Certero"/>
    <s v="Alta"/>
    <s v="Alto"/>
    <n v="5"/>
    <n v="5"/>
    <n v="25"/>
    <s v="No tolerable"/>
    <s v="Si"/>
    <m/>
    <m/>
    <m/>
    <m/>
    <m/>
    <m/>
    <m/>
  </r>
  <r>
    <m/>
    <x v="1"/>
    <x v="1"/>
    <m/>
    <m/>
    <m/>
    <m/>
    <x v="1"/>
    <m/>
    <x v="7"/>
    <x v="11"/>
    <x v="0"/>
    <s v="Atmosférico - aire"/>
    <s v="Certero"/>
    <s v="Moderada"/>
    <s v="Moderado"/>
    <n v="5"/>
    <n v="3"/>
    <n v="15"/>
    <s v="Potencialmente no tolerable"/>
    <s v="No"/>
    <m/>
    <m/>
    <m/>
    <m/>
    <m/>
    <m/>
    <m/>
  </r>
  <r>
    <m/>
    <x v="1"/>
    <x v="1"/>
    <m/>
    <m/>
    <m/>
    <m/>
    <x v="1"/>
    <m/>
    <x v="7"/>
    <x v="12"/>
    <x v="0"/>
    <s v="Atmosférico - aire"/>
    <s v="Probable"/>
    <s v="Baja"/>
    <s v="Bajo"/>
    <n v="3"/>
    <n v="1"/>
    <n v="3"/>
    <s v="Tolerable"/>
    <s v="No"/>
    <m/>
    <m/>
    <m/>
    <m/>
    <m/>
    <m/>
    <m/>
  </r>
  <r>
    <s v="Apoyo"/>
    <x v="3"/>
    <x v="2"/>
    <s v="Infraestructura (adecuaciones físicas)_x000a_Manejo de insumos y equipos_x000a_Prestación de servicios tecnológicos_x000a_Instalación de redes eléctricas_x000a_Saneamiento ambiental y limpieza técnica (Lavado de tanques y control de plagas)_x000a_Instalación de elementos de publicidad exterior visual"/>
    <s v="Registros e Informes"/>
    <s v="PAR"/>
    <s v="PAR Valledupar"/>
    <x v="1"/>
    <s v="Emergencia sanitaria por pandemia COVID-19"/>
    <x v="7"/>
    <x v="13"/>
    <x v="0"/>
    <s v="Atmosférico - aire"/>
    <s v="Probable"/>
    <s v="Alta"/>
    <s v="Moderado"/>
    <n v="3"/>
    <n v="5"/>
    <n v="15"/>
    <s v="Potencialmente no tolerable"/>
    <s v="No"/>
    <m/>
    <m/>
    <m/>
    <m/>
    <m/>
    <m/>
    <m/>
  </r>
  <r>
    <m/>
    <x v="1"/>
    <x v="2"/>
    <m/>
    <m/>
    <m/>
    <m/>
    <x v="1"/>
    <m/>
    <x v="7"/>
    <x v="14"/>
    <x v="0"/>
    <s v="Atmosférico - aire"/>
    <s v="Probable"/>
    <s v="Baja"/>
    <s v="Bajo"/>
    <n v="3"/>
    <n v="1"/>
    <n v="3"/>
    <s v="Tolerable"/>
    <s v="No"/>
    <m/>
    <m/>
    <m/>
    <m/>
    <m/>
    <m/>
    <m/>
  </r>
  <r>
    <m/>
    <x v="1"/>
    <x v="2"/>
    <m/>
    <m/>
    <m/>
    <m/>
    <x v="1"/>
    <m/>
    <x v="7"/>
    <x v="11"/>
    <x v="0"/>
    <s v="Atmosférico - aire"/>
    <s v="Probable"/>
    <s v="Baja"/>
    <s v="Bajo"/>
    <n v="3"/>
    <n v="1"/>
    <n v="3"/>
    <s v="Tolerable"/>
    <s v="No"/>
    <m/>
    <m/>
    <m/>
    <m/>
    <m/>
    <m/>
    <m/>
  </r>
  <r>
    <m/>
    <x v="1"/>
    <x v="2"/>
    <m/>
    <m/>
    <m/>
    <m/>
    <x v="1"/>
    <m/>
    <x v="7"/>
    <x v="12"/>
    <x v="0"/>
    <s v="Atmosférico - aire"/>
    <s v="Probable"/>
    <s v="Baja"/>
    <s v="Bajo"/>
    <n v="3"/>
    <n v="1"/>
    <n v="3"/>
    <s v="Tolerable"/>
    <s v="No"/>
    <m/>
    <m/>
    <m/>
    <m/>
    <m/>
    <m/>
    <m/>
  </r>
  <r>
    <m/>
    <x v="1"/>
    <x v="2"/>
    <m/>
    <m/>
    <m/>
    <m/>
    <x v="1"/>
    <m/>
    <x v="4"/>
    <x v="5"/>
    <x v="0"/>
    <s v="Hidrológico - agua"/>
    <s v="Probable"/>
    <s v="Moderada"/>
    <s v="Bajo"/>
    <n v="3"/>
    <n v="3"/>
    <n v="9"/>
    <s v="Tolerable"/>
    <s v="No"/>
    <m/>
    <m/>
    <m/>
    <m/>
    <m/>
    <m/>
    <m/>
  </r>
  <r>
    <m/>
    <x v="1"/>
    <x v="2"/>
    <m/>
    <m/>
    <m/>
    <m/>
    <x v="1"/>
    <m/>
    <x v="5"/>
    <x v="6"/>
    <x v="0"/>
    <s v="Hidrológico - agua"/>
    <s v="Probable"/>
    <s v="Moderada"/>
    <s v="Bajo"/>
    <n v="3"/>
    <n v="3"/>
    <n v="9"/>
    <s v="Tolerable"/>
    <s v="No"/>
    <m/>
    <m/>
    <m/>
    <m/>
    <m/>
    <m/>
    <m/>
  </r>
  <r>
    <m/>
    <x v="1"/>
    <x v="2"/>
    <m/>
    <m/>
    <m/>
    <m/>
    <x v="1"/>
    <m/>
    <x v="6"/>
    <x v="7"/>
    <x v="0"/>
    <s v="Geológico - suelo"/>
    <s v="Probable"/>
    <s v="Baja"/>
    <s v="Bajo"/>
    <n v="3"/>
    <n v="1"/>
    <n v="3"/>
    <s v="Tolerable"/>
    <s v="No"/>
    <m/>
    <m/>
    <m/>
    <m/>
    <m/>
    <m/>
    <m/>
  </r>
  <r>
    <m/>
    <x v="1"/>
    <x v="2"/>
    <m/>
    <m/>
    <m/>
    <m/>
    <x v="1"/>
    <m/>
    <x v="0"/>
    <x v="9"/>
    <x v="0"/>
    <s v="Geológico - suelo"/>
    <s v="Probable"/>
    <s v="Moderada"/>
    <s v="Bajo"/>
    <n v="3"/>
    <n v="3"/>
    <n v="9"/>
    <s v="Tolerable"/>
    <s v="No"/>
    <m/>
    <m/>
    <m/>
    <m/>
    <m/>
    <m/>
    <m/>
  </r>
  <r>
    <m/>
    <x v="1"/>
    <x v="2"/>
    <m/>
    <m/>
    <m/>
    <m/>
    <x v="1"/>
    <m/>
    <x v="0"/>
    <x v="0"/>
    <x v="0"/>
    <s v="Sociocultural - social"/>
    <s v="Probable"/>
    <s v="Baja"/>
    <s v="Bajo"/>
    <n v="3"/>
    <n v="1"/>
    <n v="3"/>
    <s v="Tolerable"/>
    <s v="No"/>
    <m/>
    <m/>
    <m/>
    <m/>
    <m/>
    <m/>
    <m/>
  </r>
  <r>
    <m/>
    <x v="1"/>
    <x v="2"/>
    <m/>
    <m/>
    <m/>
    <m/>
    <x v="1"/>
    <m/>
    <x v="0"/>
    <x v="10"/>
    <x v="0"/>
    <s v="Sociocultural - social"/>
    <s v="Probable"/>
    <s v="Moderada"/>
    <s v="Bajo"/>
    <n v="3"/>
    <n v="3"/>
    <n v="9"/>
    <s v="Tolerable"/>
    <s v="No"/>
    <m/>
    <m/>
    <m/>
    <m/>
    <m/>
    <m/>
    <m/>
  </r>
  <r>
    <m/>
    <x v="1"/>
    <x v="2"/>
    <m/>
    <m/>
    <m/>
    <m/>
    <x v="1"/>
    <m/>
    <x v="0"/>
    <x v="3"/>
    <x v="1"/>
    <s v="Sociocultural - social"/>
    <s v="Probable"/>
    <s v="Moderada"/>
    <s v="Bajo"/>
    <n v="3"/>
    <n v="3"/>
    <n v="9"/>
    <s v="Tolerable"/>
    <s v="No"/>
    <m/>
    <m/>
    <m/>
    <m/>
    <m/>
    <m/>
    <m/>
  </r>
  <r>
    <m/>
    <x v="1"/>
    <x v="2"/>
    <m/>
    <m/>
    <m/>
    <m/>
    <x v="1"/>
    <m/>
    <x v="1"/>
    <x v="1"/>
    <x v="0"/>
    <s v="Biológico - biodiversidad"/>
    <s v="Probable"/>
    <s v="Moderada"/>
    <s v="Bajo"/>
    <n v="3"/>
    <n v="3"/>
    <n v="9"/>
    <s v="Tolerable"/>
    <s v="No"/>
    <m/>
    <m/>
    <m/>
    <m/>
    <m/>
    <m/>
    <m/>
  </r>
  <r>
    <m/>
    <x v="1"/>
    <x v="2"/>
    <m/>
    <m/>
    <m/>
    <m/>
    <x v="1"/>
    <m/>
    <x v="2"/>
    <x v="2"/>
    <x v="1"/>
    <s v="Sociocultural - social"/>
    <s v="Certero"/>
    <s v="Baja"/>
    <s v="Bajo"/>
    <n v="5"/>
    <n v="1"/>
    <n v="5"/>
    <s v="Tolerable"/>
    <s v="No"/>
    <m/>
    <m/>
    <m/>
    <m/>
    <m/>
    <m/>
    <m/>
  </r>
  <r>
    <m/>
    <x v="1"/>
    <x v="2"/>
    <m/>
    <m/>
    <m/>
    <m/>
    <x v="1"/>
    <m/>
    <x v="8"/>
    <x v="15"/>
    <x v="0"/>
    <s v="Paisajístico"/>
    <s v="Certero"/>
    <s v="Baja"/>
    <s v="Bajo"/>
    <n v="5"/>
    <n v="1"/>
    <n v="5"/>
    <s v="Tolerable"/>
    <s v="No"/>
    <m/>
    <m/>
    <m/>
    <m/>
    <m/>
    <m/>
    <m/>
  </r>
  <r>
    <s v="Misional"/>
    <x v="4"/>
    <x v="3"/>
    <s v="Relacionamiento con el usuario externo_x000a_Atención y respuesta de PQRS_x000a_Notificaciones_x000a_Encuestas de satisfacción"/>
    <s v="Actos Administrativos notificados_x000a_Evaluación en ANNA Minería_x000a_Recurso de reposición / comunicación de entrada _x000a_Constancia de ejecutoria_x000a_Comunicaciones de salida internas y externas_x000a_Estudio de percepción en la satisfacción de usuarios mineros"/>
    <s v="PAR"/>
    <s v="PAR Valledupar"/>
    <x v="1"/>
    <s v="Emergencia sanitaria por pandemia COVID-19"/>
    <x v="0"/>
    <x v="0"/>
    <x v="0"/>
    <s v="Geológico - suelo"/>
    <s v="Certero"/>
    <s v="Moderada"/>
    <s v="Moderado"/>
    <n v="5"/>
    <n v="3"/>
    <n v="15"/>
    <s v="Potencialmente no tolerable"/>
    <s v="No"/>
    <m/>
    <m/>
    <m/>
    <m/>
    <m/>
    <m/>
    <m/>
  </r>
  <r>
    <m/>
    <x v="1"/>
    <x v="3"/>
    <m/>
    <m/>
    <m/>
    <m/>
    <x v="1"/>
    <m/>
    <x v="1"/>
    <x v="1"/>
    <x v="0"/>
    <s v="Biológico - biodiversidad"/>
    <s v="Certero"/>
    <s v="Moderada"/>
    <s v="Moderado"/>
    <n v="5"/>
    <n v="3"/>
    <n v="15"/>
    <s v="Potencialmente no tolerable"/>
    <s v="No"/>
    <m/>
    <m/>
    <m/>
    <m/>
    <m/>
    <m/>
    <m/>
  </r>
  <r>
    <m/>
    <x v="1"/>
    <x v="3"/>
    <m/>
    <m/>
    <m/>
    <m/>
    <x v="1"/>
    <m/>
    <x v="2"/>
    <x v="2"/>
    <x v="1"/>
    <s v="Sociocultural - social"/>
    <s v="Certero"/>
    <s v="Baja"/>
    <s v="Bajo"/>
    <n v="5"/>
    <n v="1"/>
    <n v="5"/>
    <s v="Tolerable"/>
    <s v="No"/>
    <m/>
    <m/>
    <m/>
    <m/>
    <m/>
    <m/>
    <m/>
  </r>
  <r>
    <m/>
    <x v="1"/>
    <x v="3"/>
    <m/>
    <m/>
    <m/>
    <m/>
    <x v="1"/>
    <m/>
    <x v="0"/>
    <x v="3"/>
    <x v="1"/>
    <s v="Geológico - suelo"/>
    <s v="Certero"/>
    <s v="Moderada"/>
    <s v="Moderado"/>
    <n v="5"/>
    <n v="3"/>
    <n v="15"/>
    <s v="Potencialmente no tolerable"/>
    <s v="No"/>
    <m/>
    <m/>
    <m/>
    <m/>
    <m/>
    <m/>
    <m/>
  </r>
  <r>
    <m/>
    <x v="1"/>
    <x v="3"/>
    <m/>
    <m/>
    <m/>
    <m/>
    <x v="1"/>
    <m/>
    <x v="3"/>
    <x v="4"/>
    <x v="0"/>
    <s v="Energético"/>
    <s v="Certero"/>
    <s v="Alta"/>
    <s v="Alto"/>
    <n v="5"/>
    <n v="5"/>
    <n v="25"/>
    <s v="No tolerable"/>
    <s v="Si"/>
    <m/>
    <m/>
    <m/>
    <m/>
    <m/>
    <m/>
    <m/>
  </r>
  <r>
    <s v="Estratégicos_x000a_Misionales_x000a_Apoyo_x000a_Evaluación"/>
    <x v="5"/>
    <x v="4"/>
    <s v="Visitas de fiscalización_x000a_Relacionamiento con el usuario"/>
    <s v="Asistencias y conceptos técnicos. "/>
    <s v="PAR"/>
    <s v="PAR Valledupar"/>
    <x v="1"/>
    <s v="Emergencia sanitaria por pandemia COVID-19"/>
    <x v="7"/>
    <x v="16"/>
    <x v="0"/>
    <s v="Atmosférico - aire"/>
    <s v="Certero"/>
    <s v="Alta"/>
    <s v="Alto"/>
    <n v="5"/>
    <n v="5"/>
    <n v="25"/>
    <s v="No tolerable"/>
    <s v="Si"/>
    <m/>
    <m/>
    <m/>
    <m/>
    <m/>
    <m/>
    <m/>
  </r>
  <r>
    <m/>
    <x v="1"/>
    <x v="4"/>
    <m/>
    <m/>
    <m/>
    <m/>
    <x v="1"/>
    <m/>
    <x v="7"/>
    <x v="13"/>
    <x v="0"/>
    <s v="Atmosférico - aire"/>
    <s v="Certero"/>
    <s v="Alta"/>
    <s v="Alto"/>
    <n v="5"/>
    <n v="5"/>
    <n v="25"/>
    <s v="No tolerable"/>
    <s v="Si"/>
    <m/>
    <m/>
    <m/>
    <m/>
    <m/>
    <m/>
    <m/>
  </r>
  <r>
    <m/>
    <x v="1"/>
    <x v="4"/>
    <m/>
    <m/>
    <m/>
    <m/>
    <x v="1"/>
    <m/>
    <x v="7"/>
    <x v="12"/>
    <x v="0"/>
    <s v="Atmosférico - aire"/>
    <s v="Certero"/>
    <s v="Baja"/>
    <s v="Bajo"/>
    <n v="5"/>
    <n v="1"/>
    <n v="5"/>
    <s v="Tolerable"/>
    <s v="No"/>
    <m/>
    <m/>
    <m/>
    <m/>
    <m/>
    <m/>
    <m/>
  </r>
  <r>
    <m/>
    <x v="1"/>
    <x v="4"/>
    <m/>
    <m/>
    <m/>
    <m/>
    <x v="1"/>
    <m/>
    <x v="6"/>
    <x v="7"/>
    <x v="0"/>
    <s v="Geológico - suelo"/>
    <s v="Probable"/>
    <s v="Baja"/>
    <s v="Bajo"/>
    <n v="3"/>
    <n v="1"/>
    <n v="3"/>
    <s v="Tolerable"/>
    <s v="No"/>
    <m/>
    <m/>
    <m/>
    <m/>
    <m/>
    <m/>
    <m/>
  </r>
  <r>
    <m/>
    <x v="1"/>
    <x v="4"/>
    <m/>
    <m/>
    <m/>
    <m/>
    <x v="1"/>
    <m/>
    <x v="2"/>
    <x v="2"/>
    <x v="1"/>
    <s v="Sociocultural - social"/>
    <s v="Certero"/>
    <s v="Baja"/>
    <s v="Bajo"/>
    <n v="5"/>
    <n v="1"/>
    <n v="5"/>
    <s v="Tolerable"/>
    <s v="No"/>
    <m/>
    <m/>
    <m/>
    <m/>
    <m/>
    <m/>
    <m/>
  </r>
  <r>
    <m/>
    <x v="1"/>
    <x v="4"/>
    <m/>
    <m/>
    <m/>
    <m/>
    <x v="1"/>
    <m/>
    <x v="0"/>
    <x v="9"/>
    <x v="0"/>
    <s v="Sociocultural - social"/>
    <s v="Probable"/>
    <s v="Moderada"/>
    <s v="Bajo"/>
    <n v="3"/>
    <n v="3"/>
    <n v="9"/>
    <s v="Tolerable"/>
    <s v="No"/>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4C636B-E99D-45BE-A042-E7E057FDDD1F}" name="TablaDinámica1" cacheId="24678"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7:C17" firstHeaderRow="1" firstDataRow="1" firstDataCol="2" rowPageCount="3" colPageCount="1"/>
  <pivotFields count="28">
    <pivotField compact="0" outline="0" showAll="0"/>
    <pivotField compact="0" outline="0" multipleItemSelectionAllowed="1" showAll="0">
      <items count="8">
        <item x="1"/>
        <item x="0"/>
        <item x="2"/>
        <item x="3"/>
        <item x="4"/>
        <item m="1" x="6"/>
        <item x="5"/>
        <item t="default"/>
      </items>
    </pivotField>
    <pivotField axis="axisPage" compact="0" outline="0" multipleItemSelectionAllowed="1" showAll="0">
      <items count="7">
        <item m="1" x="5"/>
        <item x="0"/>
        <item x="1"/>
        <item x="2"/>
        <item x="3"/>
        <item x="4"/>
        <item t="default"/>
      </items>
    </pivotField>
    <pivotField compact="0" outline="0" showAll="0"/>
    <pivotField compact="0" outline="0" showAll="0"/>
    <pivotField compact="0" outline="0" showAll="0"/>
    <pivotField compact="0" outline="0" showAll="0"/>
    <pivotField axis="axisPage" compact="0" outline="0" multipleItemSelectionAllowed="1" showAll="0">
      <items count="3">
        <item x="1"/>
        <item x="0"/>
        <item t="default"/>
      </items>
    </pivotField>
    <pivotField compact="0" outline="0" showAll="0"/>
    <pivotField axis="axisRow" compact="0" outline="0" showAll="0">
      <items count="11">
        <item sd="0" x="5"/>
        <item sd="0" m="1" x="9"/>
        <item sd="0" x="0"/>
        <item sd="0" x="1"/>
        <item sd="0" x="2"/>
        <item sd="0" x="3"/>
        <item sd="0" x="4"/>
        <item sd="0" x="6"/>
        <item sd="0" x="7"/>
        <item sd="0" x="8"/>
        <item t="default"/>
      </items>
    </pivotField>
    <pivotField axis="axisRow" compact="0" outline="0" showAll="0">
      <items count="20">
        <item m="1" x="18"/>
        <item m="1" x="17"/>
        <item x="0"/>
        <item x="1"/>
        <item x="2"/>
        <item x="3"/>
        <item x="4"/>
        <item x="5"/>
        <item x="6"/>
        <item x="7"/>
        <item x="8"/>
        <item x="9"/>
        <item x="10"/>
        <item x="11"/>
        <item x="12"/>
        <item x="13"/>
        <item x="14"/>
        <item x="15"/>
        <item x="16"/>
        <item t="default"/>
      </items>
    </pivotField>
    <pivotField axis="axisPage" compact="0" outline="0" multipleItemSelectionAllowed="1" showAll="0">
      <items count="4">
        <item m="1" x="2"/>
        <item x="0"/>
        <item x="1"/>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10">
    <i>
      <x/>
    </i>
    <i>
      <x v="2"/>
    </i>
    <i>
      <x v="3"/>
    </i>
    <i>
      <x v="4"/>
    </i>
    <i>
      <x v="5"/>
    </i>
    <i>
      <x v="6"/>
    </i>
    <i>
      <x v="7"/>
    </i>
    <i>
      <x v="8"/>
    </i>
    <i>
      <x v="9"/>
    </i>
    <i t="grand">
      <x/>
    </i>
  </rowItems>
  <colItems count="1">
    <i/>
  </colItems>
  <pageFields count="3">
    <pageField fld="2" hier="-1"/>
    <pageField fld="11" hier="-1"/>
    <pageField fld="7" hier="-1"/>
  </pageFields>
  <dataFields count="1">
    <dataField name="Promedio de Valor valoración inicial 2022" fld="18" subtotal="average" baseField="9" baseItem="0" numFmtId="164"/>
  </dataFields>
  <formats count="66">
    <format dxfId="69">
      <pivotArea dataOnly="0" labelOnly="1" outline="0" axis="axisValues" fieldPosition="0"/>
    </format>
    <format dxfId="70">
      <pivotArea field="9" type="button" dataOnly="0" labelOnly="1" outline="0" axis="axisRow" fieldPosition="0"/>
    </format>
    <format dxfId="71">
      <pivotArea field="10" type="button" dataOnly="0" labelOnly="1" outline="0" axis="axisRow" fieldPosition="1"/>
    </format>
    <format dxfId="72">
      <pivotArea dataOnly="0" labelOnly="1" outline="0" axis="axisValues" fieldPosition="0"/>
    </format>
    <format dxfId="73">
      <pivotArea field="9" type="button" dataOnly="0" labelOnly="1" outline="0" axis="axisRow" fieldPosition="0"/>
    </format>
    <format dxfId="74">
      <pivotArea field="10" type="button" dataOnly="0" labelOnly="1" outline="0" axis="axisRow" fieldPosition="1"/>
    </format>
    <format dxfId="75">
      <pivotArea dataOnly="0" labelOnly="1" outline="0" axis="axisValues" fieldPosition="0"/>
    </format>
    <format dxfId="76">
      <pivotArea type="all" dataOnly="0" outline="0" fieldPosition="0"/>
    </format>
    <format dxfId="77">
      <pivotArea outline="0" collapsedLevelsAreSubtotals="1" fieldPosition="0"/>
    </format>
    <format dxfId="78">
      <pivotArea field="9" type="button" dataOnly="0" labelOnly="1" outline="0" axis="axisRow" fieldPosition="0"/>
    </format>
    <format dxfId="79">
      <pivotArea field="10" type="button" dataOnly="0" labelOnly="1" outline="0" axis="axisRow" fieldPosition="1"/>
    </format>
    <format dxfId="80">
      <pivotArea dataOnly="0" labelOnly="1" outline="0" fieldPosition="0">
        <references count="1">
          <reference field="9" count="0"/>
        </references>
      </pivotArea>
    </format>
    <format dxfId="81">
      <pivotArea dataOnly="0" labelOnly="1" outline="0" fieldPosition="0">
        <references count="1">
          <reference field="9" count="1" defaultSubtotal="1">
            <x v="1"/>
          </reference>
        </references>
      </pivotArea>
    </format>
    <format dxfId="82">
      <pivotArea dataOnly="0" labelOnly="1" grandRow="1" outline="0" fieldPosition="0"/>
    </format>
    <format dxfId="83">
      <pivotArea dataOnly="0" labelOnly="1" outline="0" fieldPosition="0">
        <references count="2">
          <reference field="9" count="1" selected="0">
            <x v="1"/>
          </reference>
          <reference field="10" count="1">
            <x v="1"/>
          </reference>
        </references>
      </pivotArea>
    </format>
    <format dxfId="84">
      <pivotArea dataOnly="0" labelOnly="1" outline="0" axis="axisValues" fieldPosition="0"/>
    </format>
    <format dxfId="85">
      <pivotArea type="all" dataOnly="0" outline="0" fieldPosition="0"/>
    </format>
    <format dxfId="86">
      <pivotArea outline="0" collapsedLevelsAreSubtotals="1" fieldPosition="0"/>
    </format>
    <format dxfId="87">
      <pivotArea field="9" type="button" dataOnly="0" labelOnly="1" outline="0" axis="axisRow" fieldPosition="0"/>
    </format>
    <format dxfId="88">
      <pivotArea field="10" type="button" dataOnly="0" labelOnly="1" outline="0" axis="axisRow" fieldPosition="1"/>
    </format>
    <format dxfId="89">
      <pivotArea dataOnly="0" labelOnly="1" outline="0" fieldPosition="0">
        <references count="1">
          <reference field="9" count="0"/>
        </references>
      </pivotArea>
    </format>
    <format dxfId="90">
      <pivotArea dataOnly="0" labelOnly="1" outline="0" fieldPosition="0">
        <references count="1">
          <reference field="9" count="1" defaultSubtotal="1">
            <x v="1"/>
          </reference>
        </references>
      </pivotArea>
    </format>
    <format dxfId="91">
      <pivotArea dataOnly="0" labelOnly="1" grandRow="1" outline="0" fieldPosition="0"/>
    </format>
    <format dxfId="92">
      <pivotArea dataOnly="0" labelOnly="1" outline="0" fieldPosition="0">
        <references count="2">
          <reference field="9" count="1" selected="0">
            <x v="1"/>
          </reference>
          <reference field="10" count="1">
            <x v="1"/>
          </reference>
        </references>
      </pivotArea>
    </format>
    <format dxfId="93">
      <pivotArea dataOnly="0" labelOnly="1" outline="0" axis="axisValues" fieldPosition="0"/>
    </format>
    <format dxfId="94">
      <pivotArea outline="0" fieldPosition="0">
        <references count="1">
          <reference field="9" count="0" selected="0"/>
        </references>
      </pivotArea>
    </format>
    <format dxfId="95">
      <pivotArea field="9" type="button" dataOnly="0" labelOnly="1" outline="0" axis="axisRow" fieldPosition="0"/>
    </format>
    <format dxfId="96">
      <pivotArea field="10" type="button" dataOnly="0" labelOnly="1" outline="0" axis="axisRow" fieldPosition="1"/>
    </format>
    <format dxfId="97">
      <pivotArea dataOnly="0" labelOnly="1" outline="0" fieldPosition="0">
        <references count="1">
          <reference field="9" count="0"/>
        </references>
      </pivotArea>
    </format>
    <format dxfId="98">
      <pivotArea dataOnly="0" labelOnly="1" outline="0" axis="axisValues" fieldPosition="0"/>
    </format>
    <format dxfId="99">
      <pivotArea outline="0" collapsedLevelsAreSubtotals="1" fieldPosition="0"/>
    </format>
    <format dxfId="100">
      <pivotArea type="all" dataOnly="0" outline="0" fieldPosition="0"/>
    </format>
    <format dxfId="101">
      <pivotArea outline="0" collapsedLevelsAreSubtotals="1" fieldPosition="0"/>
    </format>
    <format dxfId="102">
      <pivotArea field="9" type="button" dataOnly="0" labelOnly="1" outline="0" axis="axisRow" fieldPosition="0"/>
    </format>
    <format dxfId="103">
      <pivotArea field="10" type="button" dataOnly="0" labelOnly="1" outline="0" axis="axisRow" fieldPosition="1"/>
    </format>
    <format dxfId="104">
      <pivotArea dataOnly="0" labelOnly="1" outline="0" fieldPosition="0">
        <references count="1">
          <reference field="9" count="0"/>
        </references>
      </pivotArea>
    </format>
    <format dxfId="105">
      <pivotArea dataOnly="0" labelOnly="1" outline="0" fieldPosition="0">
        <references count="1">
          <reference field="9" count="8" defaultSubtotal="1">
            <x v="2"/>
            <x v="3"/>
            <x v="4"/>
            <x v="5"/>
            <x v="6"/>
            <x v="7"/>
            <x v="8"/>
            <x v="9"/>
          </reference>
        </references>
      </pivotArea>
    </format>
    <format dxfId="106">
      <pivotArea dataOnly="0" labelOnly="1" grandRow="1" outline="0" fieldPosition="0"/>
    </format>
    <format dxfId="107">
      <pivotArea dataOnly="0" labelOnly="1" outline="0" fieldPosition="0">
        <references count="2">
          <reference field="9" count="1" selected="0">
            <x v="2"/>
          </reference>
          <reference field="10" count="5">
            <x v="2"/>
            <x v="5"/>
            <x v="10"/>
            <x v="11"/>
            <x v="12"/>
          </reference>
        </references>
      </pivotArea>
    </format>
    <format dxfId="108">
      <pivotArea dataOnly="0" labelOnly="1" outline="0" fieldPosition="0">
        <references count="2">
          <reference field="9" count="1" selected="0">
            <x v="3"/>
          </reference>
          <reference field="10" count="1">
            <x v="3"/>
          </reference>
        </references>
      </pivotArea>
    </format>
    <format dxfId="109">
      <pivotArea dataOnly="0" labelOnly="1" outline="0" fieldPosition="0">
        <references count="2">
          <reference field="9" count="1" selected="0">
            <x v="4"/>
          </reference>
          <reference field="10" count="1">
            <x v="4"/>
          </reference>
        </references>
      </pivotArea>
    </format>
    <format dxfId="110">
      <pivotArea dataOnly="0" labelOnly="1" outline="0" fieldPosition="0">
        <references count="2">
          <reference field="9" count="1" selected="0">
            <x v="5"/>
          </reference>
          <reference field="10" count="1">
            <x v="6"/>
          </reference>
        </references>
      </pivotArea>
    </format>
    <format dxfId="111">
      <pivotArea dataOnly="0" labelOnly="1" outline="0" fieldPosition="0">
        <references count="2">
          <reference field="9" count="1" selected="0">
            <x v="6"/>
          </reference>
          <reference field="10" count="1">
            <x v="7"/>
          </reference>
        </references>
      </pivotArea>
    </format>
    <format dxfId="112">
      <pivotArea dataOnly="0" labelOnly="1" outline="0" fieldPosition="0">
        <references count="2">
          <reference field="9" count="1" selected="0">
            <x v="7"/>
          </reference>
          <reference field="10" count="1">
            <x v="9"/>
          </reference>
        </references>
      </pivotArea>
    </format>
    <format dxfId="113">
      <pivotArea dataOnly="0" labelOnly="1" outline="0" fieldPosition="0">
        <references count="2">
          <reference field="9" count="1" selected="0">
            <x v="8"/>
          </reference>
          <reference field="10" count="5">
            <x v="13"/>
            <x v="14"/>
            <x v="15"/>
            <x v="16"/>
            <x v="18"/>
          </reference>
        </references>
      </pivotArea>
    </format>
    <format dxfId="114">
      <pivotArea dataOnly="0" labelOnly="1" outline="0" fieldPosition="0">
        <references count="2">
          <reference field="9" count="1" selected="0">
            <x v="9"/>
          </reference>
          <reference field="10" count="1">
            <x v="17"/>
          </reference>
        </references>
      </pivotArea>
    </format>
    <format dxfId="115">
      <pivotArea dataOnly="0" labelOnly="1" outline="0" axis="axisValues" fieldPosition="0"/>
    </format>
    <format dxfId="116">
      <pivotArea outline="0" collapsedLevelsAreSubtotals="1" fieldPosition="0"/>
    </format>
    <format dxfId="117">
      <pivotArea dataOnly="0" labelOnly="1" outline="0" axis="axisValues" fieldPosition="0"/>
    </format>
    <format dxfId="118">
      <pivotArea type="all" dataOnly="0" outline="0" fieldPosition="0"/>
    </format>
    <format dxfId="119">
      <pivotArea outline="0" collapsedLevelsAreSubtotals="1" fieldPosition="0"/>
    </format>
    <format dxfId="120">
      <pivotArea field="9" type="button" dataOnly="0" labelOnly="1" outline="0" axis="axisRow" fieldPosition="0"/>
    </format>
    <format dxfId="121">
      <pivotArea field="10" type="button" dataOnly="0" labelOnly="1" outline="0" axis="axisRow" fieldPosition="1"/>
    </format>
    <format dxfId="122">
      <pivotArea dataOnly="0" labelOnly="1" outline="0" fieldPosition="0">
        <references count="1">
          <reference field="9" count="0"/>
        </references>
      </pivotArea>
    </format>
    <format dxfId="123">
      <pivotArea dataOnly="0" labelOnly="1" outline="0" fieldPosition="0">
        <references count="1">
          <reference field="9" count="8" defaultSubtotal="1">
            <x v="2"/>
            <x v="3"/>
            <x v="4"/>
            <x v="5"/>
            <x v="6"/>
            <x v="7"/>
            <x v="8"/>
            <x v="9"/>
          </reference>
        </references>
      </pivotArea>
    </format>
    <format dxfId="124">
      <pivotArea dataOnly="0" labelOnly="1" grandRow="1" outline="0" fieldPosition="0"/>
    </format>
    <format dxfId="125">
      <pivotArea dataOnly="0" labelOnly="1" outline="0" fieldPosition="0">
        <references count="2">
          <reference field="9" count="1" selected="0">
            <x v="2"/>
          </reference>
          <reference field="10" count="5">
            <x v="2"/>
            <x v="5"/>
            <x v="10"/>
            <x v="11"/>
            <x v="12"/>
          </reference>
        </references>
      </pivotArea>
    </format>
    <format dxfId="126">
      <pivotArea dataOnly="0" labelOnly="1" outline="0" fieldPosition="0">
        <references count="2">
          <reference field="9" count="1" selected="0">
            <x v="3"/>
          </reference>
          <reference field="10" count="1">
            <x v="3"/>
          </reference>
        </references>
      </pivotArea>
    </format>
    <format dxfId="127">
      <pivotArea dataOnly="0" labelOnly="1" outline="0" fieldPosition="0">
        <references count="2">
          <reference field="9" count="1" selected="0">
            <x v="4"/>
          </reference>
          <reference field="10" count="1">
            <x v="4"/>
          </reference>
        </references>
      </pivotArea>
    </format>
    <format dxfId="128">
      <pivotArea dataOnly="0" labelOnly="1" outline="0" fieldPosition="0">
        <references count="2">
          <reference field="9" count="1" selected="0">
            <x v="5"/>
          </reference>
          <reference field="10" count="1">
            <x v="6"/>
          </reference>
        </references>
      </pivotArea>
    </format>
    <format dxfId="129">
      <pivotArea dataOnly="0" labelOnly="1" outline="0" fieldPosition="0">
        <references count="2">
          <reference field="9" count="1" selected="0">
            <x v="6"/>
          </reference>
          <reference field="10" count="1">
            <x v="7"/>
          </reference>
        </references>
      </pivotArea>
    </format>
    <format dxfId="130">
      <pivotArea dataOnly="0" labelOnly="1" outline="0" fieldPosition="0">
        <references count="2">
          <reference field="9" count="1" selected="0">
            <x v="7"/>
          </reference>
          <reference field="10" count="1">
            <x v="9"/>
          </reference>
        </references>
      </pivotArea>
    </format>
    <format dxfId="131">
      <pivotArea dataOnly="0" labelOnly="1" outline="0" fieldPosition="0">
        <references count="2">
          <reference field="9" count="1" selected="0">
            <x v="8"/>
          </reference>
          <reference field="10" count="5">
            <x v="13"/>
            <x v="14"/>
            <x v="15"/>
            <x v="16"/>
            <x v="18"/>
          </reference>
        </references>
      </pivotArea>
    </format>
    <format dxfId="132">
      <pivotArea dataOnly="0" labelOnly="1" outline="0" fieldPosition="0">
        <references count="2">
          <reference field="9" count="1" selected="0">
            <x v="9"/>
          </reference>
          <reference field="10" count="1">
            <x v="17"/>
          </reference>
        </references>
      </pivotArea>
    </format>
    <format dxfId="133">
      <pivotArea dataOnly="0" labelOnly="1" outline="0" axis="axisValues" fieldPosition="0"/>
    </format>
    <format dxfId="134">
      <pivotArea outline="0" fieldPosition="0">
        <references count="1">
          <reference field="9" count="0" selected="0"/>
        </references>
      </pivotArea>
    </format>
  </formats>
  <conditionalFormats count="3">
    <conditionalFormat priority="3">
      <pivotAreas count="1">
        <pivotArea type="data" outline="0" collapsedLevelsAreSubtotals="1" fieldPosition="0">
          <references count="2">
            <reference field="4294967294" count="1" selected="0">
              <x v="0"/>
            </reference>
            <reference field="9" count="9" selected="0">
              <x v="0"/>
              <x v="2"/>
              <x v="3"/>
              <x v="4"/>
              <x v="5"/>
              <x v="6"/>
              <x v="7"/>
              <x v="8"/>
              <x v="9"/>
            </reference>
          </references>
        </pivotArea>
      </pivotAreas>
    </conditionalFormat>
    <conditionalFormat priority="2">
      <pivotAreas count="1">
        <pivotArea type="data" outline="0" collapsedLevelsAreSubtotals="1" fieldPosition="0">
          <references count="2">
            <reference field="4294967294" count="1" selected="0">
              <x v="0"/>
            </reference>
            <reference field="9" count="9" selected="0">
              <x v="0"/>
              <x v="2"/>
              <x v="3"/>
              <x v="4"/>
              <x v="5"/>
              <x v="6"/>
              <x v="7"/>
              <x v="8"/>
              <x v="9"/>
            </reference>
          </references>
        </pivotArea>
      </pivotAreas>
    </conditionalFormat>
    <conditionalFormat priority="1">
      <pivotAreas count="1">
        <pivotArea type="data" outline="0" collapsedLevelsAreSubtotals="1" fieldPosition="0">
          <references count="2">
            <reference field="4294967294" count="1" selected="0">
              <x v="0"/>
            </reference>
            <reference field="9" count="9" selected="0">
              <x v="0"/>
              <x v="2"/>
              <x v="3"/>
              <x v="4"/>
              <x v="5"/>
              <x v="6"/>
              <x v="7"/>
              <x v="8"/>
              <x v="9"/>
            </reference>
          </references>
        </pivotArea>
      </pivotAreas>
    </conditionalFormat>
  </conditional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ESSM" displayName="ESSM" ref="A1:A6" totalsRowShown="0" headerRowDxfId="68" dataDxfId="67">
  <autoFilter ref="A1:A6" xr:uid="{00000000-0009-0000-0100-000008000000}"/>
  <tableColumns count="1">
    <tableColumn id="1" xr3:uid="{00000000-0010-0000-0000-000001000000}" name="ESSM" dataDxfId="6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L1:L2" totalsRowShown="0" headerRowDxfId="41" dataDxfId="40">
  <autoFilter ref="L1:L2" xr:uid="{00000000-0009-0000-0100-000012000000}"/>
  <tableColumns count="1">
    <tableColumn id="1" xr3:uid="{00000000-0010-0000-0900-000001000000}" name="Generación_de_empleo" dataDxfId="3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M1:M2" totalsRowShown="0" headerRowDxfId="38" dataDxfId="37">
  <autoFilter ref="M1:M2" xr:uid="{00000000-0009-0000-0100-000013000000}"/>
  <tableColumns count="1">
    <tableColumn id="1" xr3:uid="{00000000-0010-0000-0A00-000001000000}" name="Uso _de_publicidad" dataDxfId="3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N1:N2" totalsRowShown="0" headerRowDxfId="35" dataDxfId="34">
  <autoFilter ref="N1:N2" xr:uid="{00000000-0009-0000-0100-000014000000}"/>
  <tableColumns count="1">
    <tableColumn id="1" xr3:uid="{00000000-0010-0000-0B00-000001000000}" name="Consumo_de_energía_eléctrica" dataDxfId="3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O1:O3" totalsRowShown="0" headerRowDxfId="32" dataDxfId="31">
  <autoFilter ref="O1:O3" xr:uid="{00000000-0009-0000-0100-000015000000}"/>
  <tableColumns count="1">
    <tableColumn id="1" xr3:uid="{00000000-0010-0000-0C00-000001000000}" name="Tipo de impacto" dataDxfId="3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P1:P9" totalsRowShown="0" headerRowDxfId="29" dataDxfId="28">
  <autoFilter ref="P1:P9" xr:uid="{00000000-0009-0000-0100-000016000000}"/>
  <tableColumns count="1">
    <tableColumn id="1" xr3:uid="{00000000-0010-0000-0D00-000001000000}" name="Componente Ambiental" dataDxfId="2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Q1:Q4" totalsRowShown="0" headerRowDxfId="26" dataDxfId="25">
  <autoFilter ref="Q1:Q4" xr:uid="{00000000-0009-0000-0100-000017000000}"/>
  <tableColumns count="1">
    <tableColumn id="1" xr3:uid="{00000000-0010-0000-0E00-000001000000}" name="Probabilidad" dataDxfId="2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R1:R4" totalsRowShown="0" headerRowDxfId="23" dataDxfId="22">
  <autoFilter ref="R1:R4" xr:uid="{00000000-0009-0000-0100-000018000000}"/>
  <tableColumns count="1">
    <tableColumn id="1" xr3:uid="{00000000-0010-0000-0F00-000001000000}" name="Valor probabilidad" dataDxfId="2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S1:S4" totalsRowShown="0" headerRowDxfId="20" dataDxfId="19">
  <autoFilter ref="S1:S4" xr:uid="{00000000-0009-0000-0100-000019000000}"/>
  <tableColumns count="1">
    <tableColumn id="1" xr3:uid="{00000000-0010-0000-1000-000001000000}" name="Consecuencia" dataDxfId="18"/>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T1:T4" totalsRowShown="0" headerRowDxfId="17" dataDxfId="16">
  <autoFilter ref="T1:T4" xr:uid="{00000000-0009-0000-0100-00001A000000}"/>
  <tableColumns count="1">
    <tableColumn id="1" xr3:uid="{00000000-0010-0000-1100-000001000000}" name="Valor consecuencia" dataDxfId="1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U1:U4" totalsRowShown="0" headerRowDxfId="14" dataDxfId="13">
  <autoFilter ref="U1:U4" xr:uid="{00000000-0009-0000-0100-00001C000000}"/>
  <tableColumns count="1">
    <tableColumn id="1" xr3:uid="{00000000-0010-0000-1200-000001000000}" name="Significancia"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PASSM" displayName="PASSM" ref="B1:B5" totalsRowShown="0" headerRowDxfId="65" dataDxfId="64">
  <autoFilter ref="B1:B5" xr:uid="{00000000-0009-0000-0100-000009000000}"/>
  <tableColumns count="1">
    <tableColumn id="1" xr3:uid="{00000000-0010-0000-0100-000001000000}" name="PASSM" dataDxfId="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E1:E6" totalsRowShown="0" headerRowDxfId="11" dataDxfId="10">
  <autoFilter ref="E1:E6" xr:uid="{00000000-0009-0000-0100-00001D000000}"/>
  <tableColumns count="1">
    <tableColumn id="1" xr3:uid="{00000000-0010-0000-1300-000001000000}" name="Generación_de_Emisione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PAR" displayName="PAR" ref="C1:C13" totalsRowShown="0" headerRowDxfId="62" dataDxfId="61">
  <autoFilter ref="C1:C13" xr:uid="{00000000-0009-0000-0100-00000A000000}"/>
  <tableColumns count="1">
    <tableColumn id="1" xr3:uid="{00000000-0010-0000-0200-000001000000}" name="PAR" dataDxfId="6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F1:F3" totalsRowShown="0" headerRowDxfId="59" dataDxfId="58">
  <autoFilter ref="F1:F3" xr:uid="{00000000-0009-0000-0100-00000C000000}"/>
  <tableColumns count="1">
    <tableColumn id="1" xr3:uid="{00000000-0010-0000-0300-000001000000}" name="Generación_de_vertimientos" dataDxfId="5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G1:G3" totalsRowShown="0" headerRowDxfId="56" dataDxfId="55">
  <autoFilter ref="G1:G3" xr:uid="{00000000-0009-0000-0100-00000D000000}"/>
  <tableColumns count="1">
    <tableColumn id="1" xr3:uid="{00000000-0010-0000-0400-000001000000}" name="Consumo_del_recurso_hídrico" dataDxfId="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H1:H2" totalsRowShown="0" headerRowDxfId="53" dataDxfId="52">
  <autoFilter ref="H1:H2" xr:uid="{00000000-0009-0000-0100-00000E000000}"/>
  <tableColumns count="1">
    <tableColumn id="1" xr3:uid="{00000000-0010-0000-0500-000001000000}" name="Ocupación_del_suelo" dataDxfId="5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I1:I2" totalsRowShown="0" headerRowDxfId="50" dataDxfId="49">
  <autoFilter ref="I1:I2" xr:uid="{00000000-0009-0000-0100-00000F000000}"/>
  <tableColumns count="1">
    <tableColumn id="1" xr3:uid="{00000000-0010-0000-0600-000001000000}" name="Generación_de_derrames" dataDxfId="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Generación_de_residuos" displayName="Generación_de_residuos" ref="J1:J7" totalsRowShown="0" headerRowDxfId="47" dataDxfId="46">
  <autoFilter ref="J1:J7" xr:uid="{00000000-0009-0000-0100-000010000000}"/>
  <tableColumns count="1">
    <tableColumn id="1" xr3:uid="{00000000-0010-0000-0700-000001000000}" name="Generación_de_residuos" dataDxfId="4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K1:K2" totalsRowShown="0" headerRowDxfId="44" dataDxfId="43">
  <autoFilter ref="K1:K2" xr:uid="{00000000-0009-0000-0100-000011000000}"/>
  <tableColumns count="1">
    <tableColumn id="1" xr3:uid="{00000000-0010-0000-0800-000001000000}" name="Consumo_de_materias_primas_e_insumos" dataDxfId="4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nm.gov.co/?q=acceso-isoluc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opLeftCell="N1" workbookViewId="0">
      <selection activeCell="R2" sqref="R2"/>
    </sheetView>
  </sheetViews>
  <sheetFormatPr defaultColWidth="11.5703125" defaultRowHeight="15"/>
  <cols>
    <col min="1" max="1" width="12.5703125" style="2" bestFit="1" customWidth="1"/>
    <col min="2" max="2" width="18.28515625" style="2" bestFit="1" customWidth="1"/>
    <col min="3" max="3" width="18.7109375" style="2" bestFit="1" customWidth="1"/>
    <col min="4" max="5" width="25.7109375" style="2" customWidth="1"/>
    <col min="6" max="6" width="27.5703125" style="2" customWidth="1"/>
    <col min="7" max="7" width="27.85546875" style="2" customWidth="1"/>
    <col min="8" max="8" width="20.85546875" style="2" customWidth="1"/>
    <col min="9" max="9" width="24.42578125" style="2" customWidth="1"/>
    <col min="10" max="10" width="23.5703125" style="2" customWidth="1"/>
    <col min="11" max="11" width="38.85546875" style="2" customWidth="1"/>
    <col min="12" max="12" width="22.85546875" style="2" customWidth="1"/>
    <col min="13" max="13" width="51" style="2" customWidth="1"/>
    <col min="14" max="14" width="29.28515625" style="2" customWidth="1"/>
    <col min="15" max="15" width="17.5703125" style="1" customWidth="1"/>
    <col min="16" max="16" width="23.5703125" style="2" customWidth="1"/>
    <col min="17" max="17" width="13.5703125" style="2" customWidth="1"/>
    <col min="18" max="18" width="19" style="2" customWidth="1"/>
    <col min="19" max="19" width="14.42578125" style="2" customWidth="1"/>
    <col min="20" max="20" width="20.7109375" style="2" customWidth="1"/>
    <col min="21" max="21" width="16" style="2" customWidth="1"/>
    <col min="22" max="16384" width="11.5703125" style="2"/>
  </cols>
  <sheetData>
    <row r="1" spans="1:21" s="3" customFormat="1" ht="30">
      <c r="A1" s="3" t="s">
        <v>0</v>
      </c>
      <c r="B1" s="3" t="s">
        <v>1</v>
      </c>
      <c r="C1" s="3" t="s">
        <v>2</v>
      </c>
      <c r="D1" s="4" t="s">
        <v>3</v>
      </c>
      <c r="E1" s="8"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row>
    <row r="2" spans="1:21" ht="45">
      <c r="A2" s="2" t="s">
        <v>21</v>
      </c>
      <c r="B2" s="2" t="s">
        <v>22</v>
      </c>
      <c r="C2" s="2" t="s">
        <v>23</v>
      </c>
      <c r="D2" s="5" t="s">
        <v>24</v>
      </c>
      <c r="E2" s="9" t="s">
        <v>25</v>
      </c>
      <c r="F2" s="2" t="s">
        <v>26</v>
      </c>
      <c r="G2" s="2" t="s">
        <v>27</v>
      </c>
      <c r="H2" s="2" t="s">
        <v>28</v>
      </c>
      <c r="I2" s="2" t="s">
        <v>29</v>
      </c>
      <c r="J2" s="2" t="s">
        <v>30</v>
      </c>
      <c r="K2" s="2" t="s">
        <v>31</v>
      </c>
      <c r="L2" s="2" t="s">
        <v>32</v>
      </c>
      <c r="M2" s="2" t="s">
        <v>33</v>
      </c>
      <c r="N2" s="2" t="s">
        <v>34</v>
      </c>
      <c r="O2" s="2" t="s">
        <v>35</v>
      </c>
      <c r="P2" s="2" t="s">
        <v>36</v>
      </c>
      <c r="Q2" s="2" t="s">
        <v>37</v>
      </c>
      <c r="R2" s="3">
        <v>1</v>
      </c>
      <c r="S2" s="2" t="s">
        <v>38</v>
      </c>
      <c r="T2" s="3">
        <v>1</v>
      </c>
      <c r="U2" s="2" t="s">
        <v>39</v>
      </c>
    </row>
    <row r="3" spans="1:21" ht="45">
      <c r="A3" s="2" t="s">
        <v>40</v>
      </c>
      <c r="B3" s="2" t="s">
        <v>41</v>
      </c>
      <c r="C3" s="2" t="s">
        <v>42</v>
      </c>
      <c r="D3" s="6" t="s">
        <v>43</v>
      </c>
      <c r="E3" s="10" t="s">
        <v>44</v>
      </c>
      <c r="F3" s="2" t="s">
        <v>45</v>
      </c>
      <c r="G3" s="2" t="s">
        <v>46</v>
      </c>
      <c r="J3" s="2" t="s">
        <v>47</v>
      </c>
      <c r="O3" s="2" t="s">
        <v>48</v>
      </c>
      <c r="P3" s="2" t="s">
        <v>49</v>
      </c>
      <c r="Q3" s="2" t="s">
        <v>50</v>
      </c>
      <c r="R3" s="3">
        <v>3</v>
      </c>
      <c r="S3" s="2" t="s">
        <v>51</v>
      </c>
      <c r="T3" s="3">
        <v>3</v>
      </c>
      <c r="U3" s="2" t="s">
        <v>52</v>
      </c>
    </row>
    <row r="4" spans="1:21" ht="45">
      <c r="A4" s="2" t="s">
        <v>53</v>
      </c>
      <c r="B4" s="2" t="s">
        <v>54</v>
      </c>
      <c r="C4" s="2" t="s">
        <v>55</v>
      </c>
      <c r="D4" s="5" t="s">
        <v>56</v>
      </c>
      <c r="E4" s="9" t="s">
        <v>57</v>
      </c>
      <c r="J4" s="2" t="s">
        <v>58</v>
      </c>
      <c r="O4" s="2"/>
      <c r="P4" s="2" t="s">
        <v>59</v>
      </c>
      <c r="Q4" s="2" t="s">
        <v>60</v>
      </c>
      <c r="R4" s="3">
        <v>5</v>
      </c>
      <c r="S4" s="2" t="s">
        <v>61</v>
      </c>
      <c r="T4" s="3">
        <v>5</v>
      </c>
      <c r="U4" s="2" t="s">
        <v>62</v>
      </c>
    </row>
    <row r="5" spans="1:21" ht="45">
      <c r="A5" s="2" t="s">
        <v>63</v>
      </c>
      <c r="B5" s="2" t="s">
        <v>64</v>
      </c>
      <c r="C5" s="2" t="s">
        <v>65</v>
      </c>
      <c r="D5" s="6"/>
      <c r="E5" s="10" t="s">
        <v>66</v>
      </c>
      <c r="J5" s="2" t="s">
        <v>67</v>
      </c>
      <c r="O5" s="2"/>
      <c r="P5" s="2" t="s">
        <v>68</v>
      </c>
    </row>
    <row r="6" spans="1:21" ht="45">
      <c r="A6" s="2" t="s">
        <v>69</v>
      </c>
      <c r="C6" s="2" t="s">
        <v>70</v>
      </c>
      <c r="D6" s="7"/>
      <c r="E6" s="9" t="s">
        <v>71</v>
      </c>
      <c r="J6" s="2" t="s">
        <v>72</v>
      </c>
      <c r="O6" s="2"/>
      <c r="P6" s="2" t="s">
        <v>73</v>
      </c>
    </row>
    <row r="7" spans="1:21" ht="30">
      <c r="C7" s="2" t="s">
        <v>74</v>
      </c>
      <c r="J7" s="2" t="s">
        <v>75</v>
      </c>
      <c r="O7" s="2"/>
      <c r="P7" s="2" t="s">
        <v>76</v>
      </c>
    </row>
    <row r="8" spans="1:21">
      <c r="C8" s="2" t="s">
        <v>77</v>
      </c>
      <c r="O8" s="2"/>
      <c r="P8" s="2" t="s">
        <v>49</v>
      </c>
    </row>
    <row r="9" spans="1:21">
      <c r="C9" s="2" t="s">
        <v>78</v>
      </c>
      <c r="O9" s="2"/>
      <c r="P9" s="2" t="s">
        <v>79</v>
      </c>
    </row>
    <row r="10" spans="1:21">
      <c r="C10" s="2" t="s">
        <v>80</v>
      </c>
      <c r="O10" s="2"/>
    </row>
    <row r="11" spans="1:21">
      <c r="C11" s="2" t="s">
        <v>81</v>
      </c>
      <c r="O11" s="2"/>
    </row>
    <row r="12" spans="1:21">
      <c r="C12" s="2" t="s">
        <v>82</v>
      </c>
      <c r="O12" s="2"/>
    </row>
    <row r="13" spans="1:21">
      <c r="C13" s="2" t="s">
        <v>83</v>
      </c>
    </row>
  </sheetData>
  <dataValidations count="1">
    <dataValidation type="list" allowBlank="1" showInputMessage="1" showErrorMessage="1" sqref="M1:M2" xr:uid="{00000000-0002-0000-0000-000000000000}">
      <formula1>$P$2:$P$9</formula1>
    </dataValidation>
  </dataValidations>
  <pageMargins left="0.7" right="0.7" top="0.75" bottom="0.75" header="0.3" footer="0.3"/>
  <tableParts count="20">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E572-94FF-487F-B3E7-6C0F8411F221}">
  <dimension ref="A1:K27"/>
  <sheetViews>
    <sheetView tabSelected="1" view="pageBreakPreview" topLeftCell="A4" zoomScaleNormal="100" zoomScaleSheetLayoutView="100" workbookViewId="0">
      <selection activeCell="J21" sqref="J21"/>
    </sheetView>
  </sheetViews>
  <sheetFormatPr defaultColWidth="0" defaultRowHeight="15" zeroHeight="1"/>
  <cols>
    <col min="1" max="1" width="2.7109375" customWidth="1"/>
    <col min="2" max="5" width="11.5703125" customWidth="1"/>
    <col min="6" max="7" width="16.140625" customWidth="1"/>
    <col min="8" max="9" width="15.85546875" customWidth="1"/>
    <col min="10" max="10" width="11.5703125" customWidth="1"/>
    <col min="11" max="11" width="2.7109375" customWidth="1"/>
    <col min="12" max="16384" width="11.5703125" hidden="1"/>
  </cols>
  <sheetData>
    <row r="1" spans="1:11">
      <c r="A1" s="45"/>
      <c r="B1" s="92"/>
      <c r="C1" s="92"/>
      <c r="D1" s="92"/>
      <c r="E1" s="92"/>
      <c r="F1" s="92"/>
      <c r="G1" s="92"/>
      <c r="H1" s="92"/>
      <c r="I1" s="92"/>
      <c r="J1" s="92"/>
      <c r="K1" s="46"/>
    </row>
    <row r="2" spans="1:11">
      <c r="A2" s="45"/>
      <c r="B2" s="92"/>
      <c r="C2" s="92"/>
      <c r="D2" s="92"/>
      <c r="E2" s="92"/>
      <c r="F2" s="92"/>
      <c r="G2" s="92"/>
      <c r="H2" s="92"/>
      <c r="I2" s="92"/>
      <c r="J2" s="92"/>
      <c r="K2" s="45"/>
    </row>
    <row r="3" spans="1:11">
      <c r="A3" s="45"/>
      <c r="B3" s="92"/>
      <c r="C3" s="92"/>
      <c r="D3" s="92"/>
      <c r="E3" s="92"/>
      <c r="F3" s="92"/>
      <c r="G3" s="92"/>
      <c r="H3" s="92"/>
      <c r="I3" s="92"/>
      <c r="J3" s="92"/>
      <c r="K3" s="45"/>
    </row>
    <row r="4" spans="1:11">
      <c r="A4" s="45"/>
      <c r="B4" s="92"/>
      <c r="C4" s="92"/>
      <c r="D4" s="92"/>
      <c r="E4" s="92"/>
      <c r="F4" s="92"/>
      <c r="G4" s="92"/>
      <c r="H4" s="92"/>
      <c r="I4" s="92"/>
      <c r="J4" s="92"/>
      <c r="K4" s="45"/>
    </row>
    <row r="5" spans="1:11" ht="15.75" thickBot="1">
      <c r="A5" s="45"/>
      <c r="B5" s="93"/>
      <c r="C5" s="93"/>
      <c r="D5" s="93"/>
      <c r="E5" s="93"/>
      <c r="F5" s="93"/>
      <c r="G5" s="93"/>
      <c r="H5" s="93"/>
      <c r="I5" s="93"/>
      <c r="J5" s="93"/>
      <c r="K5" s="45"/>
    </row>
    <row r="6" spans="1:11" ht="34.15" customHeight="1" thickBot="1">
      <c r="A6" s="45"/>
      <c r="B6" s="121" t="s">
        <v>84</v>
      </c>
      <c r="C6" s="122"/>
      <c r="D6" s="122"/>
      <c r="E6" s="122"/>
      <c r="F6" s="122"/>
      <c r="G6" s="122"/>
      <c r="H6" s="122"/>
      <c r="I6" s="122"/>
      <c r="J6" s="123"/>
      <c r="K6" s="47"/>
    </row>
    <row r="7" spans="1:11" ht="15.75" thickBot="1">
      <c r="A7" s="45"/>
      <c r="B7" s="48"/>
      <c r="C7" s="45"/>
      <c r="D7" s="45"/>
      <c r="E7" s="45"/>
      <c r="F7" s="45"/>
      <c r="G7" s="45"/>
      <c r="H7" s="45"/>
      <c r="I7" s="45"/>
      <c r="J7" s="49"/>
      <c r="K7" s="45"/>
    </row>
    <row r="8" spans="1:11" ht="16.5" thickBot="1">
      <c r="A8" s="45"/>
      <c r="B8" s="48"/>
      <c r="C8" s="124" t="s">
        <v>85</v>
      </c>
      <c r="D8" s="125"/>
      <c r="E8" s="125"/>
      <c r="F8" s="125"/>
      <c r="G8" s="125"/>
      <c r="H8" s="125"/>
      <c r="I8" s="126"/>
      <c r="J8" s="50"/>
      <c r="K8" s="45"/>
    </row>
    <row r="9" spans="1:11" ht="16.5" thickBot="1">
      <c r="A9" s="45"/>
      <c r="B9" s="48"/>
      <c r="C9" s="51"/>
      <c r="D9" s="51"/>
      <c r="E9" s="51"/>
      <c r="F9" s="51"/>
      <c r="G9" s="51"/>
      <c r="H9" s="51"/>
      <c r="I9" s="51"/>
      <c r="J9" s="49"/>
      <c r="K9" s="45"/>
    </row>
    <row r="10" spans="1:11" ht="16.5" thickBot="1">
      <c r="A10" s="45"/>
      <c r="B10" s="48"/>
      <c r="C10" s="124" t="s">
        <v>86</v>
      </c>
      <c r="D10" s="125"/>
      <c r="E10" s="125"/>
      <c r="F10" s="125"/>
      <c r="G10" s="125"/>
      <c r="H10" s="125"/>
      <c r="I10" s="126"/>
      <c r="J10" s="50"/>
      <c r="K10" s="45"/>
    </row>
    <row r="11" spans="1:11" ht="16.5" thickBot="1">
      <c r="A11" s="45"/>
      <c r="B11" s="48"/>
      <c r="C11" s="51"/>
      <c r="D11" s="51"/>
      <c r="E11" s="51"/>
      <c r="F11" s="51"/>
      <c r="G11" s="51"/>
      <c r="H11" s="51"/>
      <c r="I11" s="51"/>
      <c r="J11" s="49"/>
      <c r="K11" s="45"/>
    </row>
    <row r="12" spans="1:11" ht="16.5" thickBot="1">
      <c r="A12" s="45"/>
      <c r="B12" s="48"/>
      <c r="C12" s="124" t="s">
        <v>87</v>
      </c>
      <c r="D12" s="125"/>
      <c r="E12" s="125"/>
      <c r="F12" s="125"/>
      <c r="G12" s="125"/>
      <c r="H12" s="125"/>
      <c r="I12" s="126"/>
      <c r="J12" s="50"/>
      <c r="K12" s="45"/>
    </row>
    <row r="13" spans="1:11" ht="15.75">
      <c r="A13" s="45"/>
      <c r="B13" s="48"/>
      <c r="C13" s="51"/>
      <c r="D13" s="51"/>
      <c r="E13" s="51"/>
      <c r="F13" s="51"/>
      <c r="G13" s="51"/>
      <c r="H13" s="51"/>
      <c r="I13" s="51"/>
      <c r="J13" s="49"/>
      <c r="K13" s="45"/>
    </row>
    <row r="14" spans="1:11" ht="16.5" thickBot="1">
      <c r="A14" s="45"/>
      <c r="B14" s="48"/>
      <c r="C14" s="63"/>
      <c r="D14" s="63"/>
      <c r="E14" s="63"/>
      <c r="F14" s="63"/>
      <c r="G14" s="63"/>
      <c r="H14" s="63"/>
      <c r="I14" s="63"/>
      <c r="J14" s="50"/>
      <c r="K14" s="45"/>
    </row>
    <row r="15" spans="1:11" ht="17.25" thickBot="1">
      <c r="A15" s="45"/>
      <c r="B15" s="48"/>
      <c r="C15" s="127" t="s">
        <v>88</v>
      </c>
      <c r="D15" s="128"/>
      <c r="E15" s="128"/>
      <c r="F15" s="128"/>
      <c r="G15" s="128"/>
      <c r="H15" s="128"/>
      <c r="I15" s="129"/>
      <c r="J15" s="49"/>
      <c r="K15" s="45"/>
    </row>
    <row r="16" spans="1:11" ht="17.25" thickBot="1">
      <c r="A16" s="52"/>
      <c r="B16" s="53"/>
      <c r="C16" s="54" t="s">
        <v>89</v>
      </c>
      <c r="D16" s="119" t="s">
        <v>90</v>
      </c>
      <c r="E16" s="120"/>
      <c r="F16" s="130" t="s">
        <v>91</v>
      </c>
      <c r="G16" s="131"/>
      <c r="H16" s="131"/>
      <c r="I16" s="132"/>
      <c r="J16" s="55"/>
      <c r="K16" s="52"/>
    </row>
    <row r="17" spans="1:11" ht="16.5">
      <c r="A17" s="45"/>
      <c r="B17" s="48"/>
      <c r="C17" s="56">
        <v>1</v>
      </c>
      <c r="D17" s="103">
        <v>43647</v>
      </c>
      <c r="E17" s="104"/>
      <c r="F17" s="97" t="s">
        <v>92</v>
      </c>
      <c r="G17" s="98"/>
      <c r="H17" s="98"/>
      <c r="I17" s="99"/>
      <c r="J17" s="44"/>
      <c r="K17" s="45"/>
    </row>
    <row r="18" spans="1:11" ht="16.5">
      <c r="A18" s="45"/>
      <c r="B18" s="48"/>
      <c r="C18" s="57">
        <v>2</v>
      </c>
      <c r="D18" s="105">
        <v>44006</v>
      </c>
      <c r="E18" s="106"/>
      <c r="F18" s="100" t="s">
        <v>93</v>
      </c>
      <c r="G18" s="101"/>
      <c r="H18" s="101"/>
      <c r="I18" s="102"/>
      <c r="J18" s="44"/>
      <c r="K18" s="45"/>
    </row>
    <row r="19" spans="1:11" ht="16.5">
      <c r="A19" s="45"/>
      <c r="B19" s="48"/>
      <c r="C19" s="57">
        <v>3</v>
      </c>
      <c r="D19" s="105">
        <v>44105</v>
      </c>
      <c r="E19" s="106"/>
      <c r="F19" s="100" t="s">
        <v>94</v>
      </c>
      <c r="G19" s="101"/>
      <c r="H19" s="101"/>
      <c r="I19" s="102"/>
      <c r="J19" s="44"/>
      <c r="K19" s="45"/>
    </row>
    <row r="20" spans="1:11" ht="16.5">
      <c r="A20" s="45"/>
      <c r="B20" s="48"/>
      <c r="C20" s="57">
        <v>4</v>
      </c>
      <c r="D20" s="107">
        <v>44479</v>
      </c>
      <c r="E20" s="108"/>
      <c r="F20" s="100" t="s">
        <v>95</v>
      </c>
      <c r="G20" s="101"/>
      <c r="H20" s="101"/>
      <c r="I20" s="102"/>
      <c r="J20" s="44"/>
      <c r="K20" s="45"/>
    </row>
    <row r="21" spans="1:11" ht="40.9" customHeight="1" thickBot="1">
      <c r="A21" s="45"/>
      <c r="B21" s="48"/>
      <c r="C21" s="58">
        <v>5</v>
      </c>
      <c r="D21" s="109">
        <v>44750</v>
      </c>
      <c r="E21" s="110"/>
      <c r="F21" s="116" t="s">
        <v>96</v>
      </c>
      <c r="G21" s="117"/>
      <c r="H21" s="117"/>
      <c r="I21" s="118"/>
      <c r="J21" s="44"/>
      <c r="K21" s="45"/>
    </row>
    <row r="22" spans="1:11" ht="16.5">
      <c r="A22" s="45"/>
      <c r="B22" s="48"/>
      <c r="C22" s="78">
        <v>6</v>
      </c>
      <c r="D22" s="111">
        <v>45231</v>
      </c>
      <c r="E22" s="112"/>
      <c r="F22" s="113" t="s">
        <v>97</v>
      </c>
      <c r="G22" s="114"/>
      <c r="H22" s="114"/>
      <c r="I22" s="115"/>
      <c r="J22" s="49"/>
      <c r="K22" s="45"/>
    </row>
    <row r="23" spans="1:11" ht="15.75" thickBot="1">
      <c r="A23" s="45"/>
      <c r="B23" s="48"/>
      <c r="C23" s="45"/>
      <c r="D23" s="45"/>
      <c r="E23" s="45"/>
      <c r="F23" s="45"/>
      <c r="G23" s="45"/>
      <c r="H23" s="45"/>
      <c r="I23" s="45"/>
      <c r="J23" s="49"/>
      <c r="K23" s="45"/>
    </row>
    <row r="24" spans="1:11">
      <c r="A24" s="45"/>
      <c r="B24" s="48"/>
      <c r="C24" s="94" t="s">
        <v>98</v>
      </c>
      <c r="D24" s="95"/>
      <c r="E24" s="96"/>
      <c r="F24" s="94" t="s">
        <v>99</v>
      </c>
      <c r="G24" s="96"/>
      <c r="H24" s="94" t="s">
        <v>100</v>
      </c>
      <c r="I24" s="96"/>
      <c r="J24" s="44"/>
      <c r="K24" s="45"/>
    </row>
    <row r="25" spans="1:11" ht="79.900000000000006" customHeight="1">
      <c r="A25" s="45"/>
      <c r="B25" s="48"/>
      <c r="C25" s="177" t="s">
        <v>101</v>
      </c>
      <c r="D25" s="178"/>
      <c r="E25" s="179"/>
      <c r="F25" s="177" t="s">
        <v>102</v>
      </c>
      <c r="G25" s="179"/>
      <c r="H25" s="177" t="s">
        <v>103</v>
      </c>
      <c r="I25" s="179"/>
      <c r="J25" s="59"/>
      <c r="K25" s="45"/>
    </row>
    <row r="26" spans="1:11">
      <c r="A26" s="45"/>
      <c r="B26" s="48"/>
      <c r="C26" s="45"/>
      <c r="D26" s="45"/>
      <c r="E26" s="45"/>
      <c r="F26" s="45"/>
      <c r="G26" s="45"/>
      <c r="H26" s="45"/>
      <c r="I26" s="45"/>
      <c r="J26" s="49"/>
      <c r="K26" s="45"/>
    </row>
    <row r="27" spans="1:11" ht="15.75" thickBot="1">
      <c r="A27" s="45"/>
      <c r="B27" s="60"/>
      <c r="C27" s="61"/>
      <c r="D27" s="61"/>
      <c r="E27" s="61"/>
      <c r="F27" s="61"/>
      <c r="G27" s="61"/>
      <c r="H27" s="61"/>
      <c r="I27" s="61"/>
      <c r="J27" s="62"/>
      <c r="K27" s="45"/>
    </row>
  </sheetData>
  <mergeCells count="26">
    <mergeCell ref="D22:E22"/>
    <mergeCell ref="F22:I22"/>
    <mergeCell ref="F21:I21"/>
    <mergeCell ref="D16:E16"/>
    <mergeCell ref="B6:J6"/>
    <mergeCell ref="C8:I8"/>
    <mergeCell ref="C10:I10"/>
    <mergeCell ref="C12:I12"/>
    <mergeCell ref="C15:I15"/>
    <mergeCell ref="F16:I16"/>
    <mergeCell ref="B1:J5"/>
    <mergeCell ref="C25:E25"/>
    <mergeCell ref="F25:G25"/>
    <mergeCell ref="H25:I25"/>
    <mergeCell ref="C24:E24"/>
    <mergeCell ref="F17:I17"/>
    <mergeCell ref="F18:I18"/>
    <mergeCell ref="D17:E17"/>
    <mergeCell ref="F24:G24"/>
    <mergeCell ref="H24:I24"/>
    <mergeCell ref="F19:I19"/>
    <mergeCell ref="D18:E18"/>
    <mergeCell ref="D19:E19"/>
    <mergeCell ref="D20:E20"/>
    <mergeCell ref="D21:E21"/>
    <mergeCell ref="F20:I20"/>
  </mergeCells>
  <hyperlinks>
    <hyperlink ref="C10:I10" location="INSTRUCCIONES!A1" display="INSTRUCCIONES DE DILIGENCIAMIENTO" xr:uid="{00000000-0004-0000-0000-000000000000}"/>
    <hyperlink ref="C12:I12" location="'A&amp;I'!A1" display="ASPECTOS E IMPACTOS AMBIENTALES - A&amp;I" xr:uid="{00000000-0004-0000-0000-000001000000}"/>
    <hyperlink ref="C8:I8" r:id="rId1" display="MANUAL DEL SISTEMA INTEGRADO DE GESTIÓN" xr:uid="{00000000-0004-0000-0000-000004000000}"/>
  </hyperlinks>
  <pageMargins left="0.7" right="0.7" top="0.75" bottom="0.75" header="0.3" footer="0.3"/>
  <pageSetup paperSize="9" scale="7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2"/>
  <sheetViews>
    <sheetView zoomScale="112" zoomScaleNormal="112" workbookViewId="0">
      <selection sqref="A1:B1"/>
    </sheetView>
  </sheetViews>
  <sheetFormatPr defaultColWidth="11.42578125" defaultRowHeight="15"/>
  <cols>
    <col min="2" max="2" width="107.7109375" customWidth="1"/>
  </cols>
  <sheetData>
    <row r="1" spans="1:3">
      <c r="A1" s="180"/>
      <c r="B1" s="180"/>
      <c r="C1" s="12"/>
    </row>
    <row r="2" spans="1:3" ht="15.75">
      <c r="A2" s="12"/>
      <c r="B2" s="13" t="s">
        <v>104</v>
      </c>
      <c r="C2" s="12"/>
    </row>
    <row r="3" spans="1:3">
      <c r="A3" s="180"/>
      <c r="B3" s="10" t="s">
        <v>105</v>
      </c>
      <c r="C3" s="180"/>
    </row>
    <row r="4" spans="1:3" ht="40.5">
      <c r="A4" s="180"/>
      <c r="B4" s="15" t="s">
        <v>106</v>
      </c>
      <c r="C4" s="180"/>
    </row>
    <row r="5" spans="1:3" ht="36" customHeight="1">
      <c r="A5" s="180"/>
      <c r="B5" s="15" t="s">
        <v>107</v>
      </c>
      <c r="C5" s="180"/>
    </row>
    <row r="6" spans="1:3">
      <c r="A6" s="180"/>
      <c r="B6" s="15" t="s">
        <v>108</v>
      </c>
      <c r="C6" s="180"/>
    </row>
    <row r="7" spans="1:3" ht="3.75" customHeight="1">
      <c r="A7" s="180"/>
      <c r="B7" s="180"/>
      <c r="C7" s="12"/>
    </row>
    <row r="8" spans="1:3" ht="15.75">
      <c r="A8" s="12"/>
      <c r="B8" s="13" t="s">
        <v>109</v>
      </c>
      <c r="C8" s="12"/>
    </row>
    <row r="9" spans="1:3">
      <c r="A9" s="180"/>
      <c r="B9" s="16" t="s">
        <v>110</v>
      </c>
      <c r="C9" s="180"/>
    </row>
    <row r="10" spans="1:3" ht="15.75">
      <c r="A10" s="180"/>
      <c r="B10" s="14" t="s">
        <v>111</v>
      </c>
      <c r="C10" s="180"/>
    </row>
    <row r="11" spans="1:3" ht="27">
      <c r="A11" s="180"/>
      <c r="B11" s="17" t="s">
        <v>112</v>
      </c>
      <c r="C11" s="180"/>
    </row>
    <row r="12" spans="1:3" ht="27">
      <c r="A12" s="180"/>
      <c r="B12" s="16" t="s">
        <v>113</v>
      </c>
      <c r="C12" s="180"/>
    </row>
    <row r="13" spans="1:3">
      <c r="A13" s="180"/>
      <c r="B13" s="16" t="s">
        <v>114</v>
      </c>
      <c r="C13" s="180"/>
    </row>
    <row r="14" spans="1:3" ht="27">
      <c r="A14" s="180"/>
      <c r="B14" s="17" t="s">
        <v>115</v>
      </c>
      <c r="C14" s="180"/>
    </row>
    <row r="15" spans="1:3">
      <c r="A15" s="180"/>
      <c r="B15" s="17" t="s">
        <v>116</v>
      </c>
      <c r="C15" s="180"/>
    </row>
    <row r="16" spans="1:3">
      <c r="A16" s="180"/>
      <c r="B16" s="16" t="s">
        <v>117</v>
      </c>
      <c r="C16" s="180"/>
    </row>
    <row r="17" spans="1:3">
      <c r="A17" s="180"/>
      <c r="B17" s="16" t="s">
        <v>118</v>
      </c>
      <c r="C17" s="180"/>
    </row>
    <row r="18" spans="1:3" ht="24" customHeight="1">
      <c r="A18" s="180"/>
      <c r="B18" s="16" t="s">
        <v>119</v>
      </c>
      <c r="C18" s="180"/>
    </row>
    <row r="19" spans="1:3" ht="23.25" customHeight="1">
      <c r="A19" s="180"/>
      <c r="B19" s="16" t="s">
        <v>120</v>
      </c>
      <c r="C19" s="180"/>
    </row>
    <row r="20" spans="1:3" ht="15.75">
      <c r="A20" s="180"/>
      <c r="B20" s="14" t="s">
        <v>121</v>
      </c>
      <c r="C20" s="180"/>
    </row>
    <row r="21" spans="1:3">
      <c r="A21" s="180"/>
      <c r="B21" s="16" t="s">
        <v>122</v>
      </c>
      <c r="C21" s="180"/>
    </row>
    <row r="22" spans="1:3">
      <c r="A22" s="180"/>
      <c r="B22" s="16" t="s">
        <v>123</v>
      </c>
      <c r="C22" s="180"/>
    </row>
    <row r="23" spans="1:3">
      <c r="A23" s="180"/>
      <c r="B23" s="16" t="s">
        <v>124</v>
      </c>
      <c r="C23" s="180"/>
    </row>
    <row r="24" spans="1:3">
      <c r="A24" s="180"/>
      <c r="B24" s="16" t="s">
        <v>125</v>
      </c>
      <c r="C24" s="180"/>
    </row>
    <row r="25" spans="1:3" ht="15.75">
      <c r="A25" s="180"/>
      <c r="B25" s="14" t="s">
        <v>126</v>
      </c>
      <c r="C25" s="180"/>
    </row>
    <row r="26" spans="1:3">
      <c r="A26" s="180"/>
      <c r="B26" s="16" t="s">
        <v>127</v>
      </c>
      <c r="C26" s="180"/>
    </row>
    <row r="27" spans="1:3" ht="27">
      <c r="A27" s="180"/>
      <c r="B27" s="16" t="s">
        <v>128</v>
      </c>
      <c r="C27" s="180"/>
    </row>
    <row r="28" spans="1:3" ht="27">
      <c r="A28" s="180"/>
      <c r="B28" s="16" t="s">
        <v>129</v>
      </c>
      <c r="C28" s="180"/>
    </row>
    <row r="29" spans="1:3" ht="27">
      <c r="A29" s="180"/>
      <c r="B29" s="17" t="s">
        <v>130</v>
      </c>
      <c r="C29" s="180"/>
    </row>
    <row r="30" spans="1:3" ht="44.25" customHeight="1">
      <c r="A30" s="180"/>
      <c r="B30" s="16" t="s">
        <v>131</v>
      </c>
      <c r="C30" s="180"/>
    </row>
    <row r="31" spans="1:3" ht="29.25" customHeight="1">
      <c r="A31" s="180"/>
      <c r="B31" s="16" t="s">
        <v>132</v>
      </c>
      <c r="C31" s="180"/>
    </row>
    <row r="32" spans="1:3" ht="32.25" customHeight="1">
      <c r="A32" s="180"/>
      <c r="B32" s="16" t="s">
        <v>133</v>
      </c>
      <c r="C32" s="180"/>
    </row>
    <row r="33" spans="1:3" ht="28.5" customHeight="1">
      <c r="A33" s="180"/>
      <c r="B33" s="16" t="s">
        <v>134</v>
      </c>
      <c r="C33" s="180"/>
    </row>
    <row r="34" spans="1:3" ht="15.75">
      <c r="A34" s="180"/>
      <c r="B34" s="14" t="s">
        <v>135</v>
      </c>
      <c r="C34" s="180"/>
    </row>
    <row r="35" spans="1:3" ht="23.25" customHeight="1">
      <c r="A35" s="180"/>
      <c r="B35" s="16" t="s">
        <v>136</v>
      </c>
      <c r="C35" s="180"/>
    </row>
    <row r="36" spans="1:3" ht="24" customHeight="1">
      <c r="A36" s="180"/>
      <c r="B36" s="16" t="s">
        <v>137</v>
      </c>
      <c r="C36" s="180"/>
    </row>
    <row r="37" spans="1:3">
      <c r="A37" s="180"/>
      <c r="B37" s="16" t="s">
        <v>138</v>
      </c>
      <c r="C37" s="180"/>
    </row>
    <row r="38" spans="1:3" ht="25.5" customHeight="1">
      <c r="A38" s="180"/>
      <c r="B38" s="16" t="s">
        <v>139</v>
      </c>
      <c r="C38" s="180"/>
    </row>
    <row r="39" spans="1:3">
      <c r="A39" s="180"/>
      <c r="B39" s="16" t="s">
        <v>140</v>
      </c>
      <c r="C39" s="180"/>
    </row>
    <row r="40" spans="1:3" ht="24.75" customHeight="1">
      <c r="A40" s="180"/>
      <c r="B40" s="16" t="s">
        <v>141</v>
      </c>
      <c r="C40" s="180"/>
    </row>
    <row r="41" spans="1:3" ht="15.75">
      <c r="A41" s="12"/>
      <c r="B41" s="13" t="s">
        <v>142</v>
      </c>
      <c r="C41" s="12"/>
    </row>
    <row r="42" spans="1:3" ht="27">
      <c r="A42" s="180"/>
      <c r="B42" s="16" t="s">
        <v>143</v>
      </c>
      <c r="C42" s="180"/>
    </row>
    <row r="43" spans="1:3" ht="27">
      <c r="A43" s="180"/>
      <c r="B43" s="16" t="s">
        <v>144</v>
      </c>
      <c r="C43" s="180"/>
    </row>
    <row r="44" spans="1:3" ht="15.75">
      <c r="A44" s="12"/>
      <c r="B44" s="13" t="s">
        <v>145</v>
      </c>
      <c r="C44" s="12"/>
    </row>
    <row r="45" spans="1:3" ht="27">
      <c r="A45" s="12"/>
      <c r="B45" s="16" t="s">
        <v>146</v>
      </c>
      <c r="C45" s="12"/>
    </row>
    <row r="46" spans="1:3">
      <c r="A46" s="180"/>
      <c r="B46" s="180"/>
      <c r="C46" s="12"/>
    </row>
    <row r="47" spans="1:3">
      <c r="A47" s="180"/>
      <c r="B47" s="180"/>
      <c r="C47" s="12"/>
    </row>
    <row r="48" spans="1:3">
      <c r="A48" s="180"/>
      <c r="B48" s="180"/>
      <c r="C48" s="12"/>
    </row>
    <row r="49" spans="1:3">
      <c r="A49" s="180"/>
      <c r="B49" s="180"/>
      <c r="C49" s="12"/>
    </row>
    <row r="50" spans="1:3">
      <c r="A50" s="180"/>
      <c r="B50" s="180"/>
      <c r="C50" s="12"/>
    </row>
    <row r="51" spans="1:3">
      <c r="A51" s="180"/>
      <c r="B51" s="180"/>
      <c r="C51" s="12"/>
    </row>
    <row r="52" spans="1:3">
      <c r="A52" s="180"/>
      <c r="B52" s="180"/>
      <c r="C52" s="12"/>
    </row>
  </sheetData>
  <mergeCells count="15">
    <mergeCell ref="A52:B52"/>
    <mergeCell ref="A46:B46"/>
    <mergeCell ref="A42:A43"/>
    <mergeCell ref="C42:C43"/>
    <mergeCell ref="A1:B1"/>
    <mergeCell ref="A3:A6"/>
    <mergeCell ref="C3:C6"/>
    <mergeCell ref="A7:B7"/>
    <mergeCell ref="A9:A40"/>
    <mergeCell ref="C9:C40"/>
    <mergeCell ref="A47:B47"/>
    <mergeCell ref="A48:B48"/>
    <mergeCell ref="A49:B49"/>
    <mergeCell ref="A50:B50"/>
    <mergeCell ref="A51:B51"/>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5"/>
  <sheetViews>
    <sheetView topLeftCell="B1" zoomScale="80" zoomScaleNormal="80" workbookViewId="0">
      <pane ySplit="6" topLeftCell="L237" activePane="bottomLeft" state="frozen"/>
      <selection pane="bottomLeft" activeCell="V51" sqref="V51"/>
    </sheetView>
  </sheetViews>
  <sheetFormatPr defaultColWidth="11.5703125" defaultRowHeight="16.5"/>
  <cols>
    <col min="1" max="1" width="17.42578125" style="37" customWidth="1"/>
    <col min="2" max="2" width="51" style="77" customWidth="1"/>
    <col min="3" max="3" width="20.140625" style="37" customWidth="1"/>
    <col min="4" max="4" width="51.42578125" style="77" customWidth="1"/>
    <col min="5" max="5" width="45.85546875" style="77" customWidth="1"/>
    <col min="6" max="7" width="11.5703125" style="38" customWidth="1"/>
    <col min="8" max="8" width="14.140625" style="38" customWidth="1"/>
    <col min="9" max="9" width="16" style="38" customWidth="1"/>
    <col min="10" max="10" width="25.5703125" style="37" customWidth="1"/>
    <col min="11" max="11" width="14.85546875" style="38" customWidth="1"/>
    <col min="12" max="12" width="17" style="37" customWidth="1"/>
    <col min="13" max="13" width="19.42578125" style="37" customWidth="1"/>
    <col min="14" max="14" width="14" style="37" customWidth="1"/>
    <col min="15" max="15" width="11.5703125" style="37"/>
    <col min="16" max="16" width="12.7109375" style="37" customWidth="1"/>
    <col min="17" max="17" width="14.5703125" style="37" customWidth="1"/>
    <col min="18" max="18" width="11.5703125" style="37"/>
    <col min="19" max="19" width="13.5703125" style="37" customWidth="1"/>
    <col min="20" max="20" width="15.28515625" style="37" customWidth="1"/>
    <col min="21" max="21" width="12.7109375" style="37" customWidth="1"/>
    <col min="22" max="22" width="46.28515625" style="38" customWidth="1"/>
    <col min="23" max="24" width="11.5703125" style="38"/>
    <col min="25" max="25" width="12.7109375" style="38" customWidth="1"/>
    <col min="26" max="26" width="11.5703125" style="38"/>
    <col min="27" max="27" width="13.5703125" style="38" customWidth="1"/>
    <col min="28" max="28" width="12.85546875" style="38" customWidth="1"/>
    <col min="29" max="16384" width="11.5703125" style="38"/>
  </cols>
  <sheetData>
    <row r="1" spans="1:28" s="21" customFormat="1" ht="18.600000000000001" customHeight="1" thickBot="1">
      <c r="A1" s="75"/>
      <c r="B1" s="144" t="s">
        <v>147</v>
      </c>
      <c r="C1" s="145"/>
      <c r="D1" s="145"/>
      <c r="E1" s="145"/>
      <c r="F1" s="145"/>
      <c r="G1" s="145"/>
      <c r="H1" s="145"/>
      <c r="I1" s="145"/>
      <c r="J1" s="145"/>
      <c r="K1" s="145"/>
      <c r="L1" s="145"/>
      <c r="M1" s="145"/>
      <c r="N1" s="145"/>
      <c r="O1" s="145"/>
      <c r="P1" s="145"/>
      <c r="Q1" s="145"/>
      <c r="R1" s="145"/>
      <c r="S1" s="145"/>
      <c r="T1" s="145"/>
      <c r="U1" s="145"/>
      <c r="V1" s="145"/>
      <c r="W1" s="145"/>
      <c r="X1" s="145"/>
      <c r="Y1" s="146"/>
      <c r="Z1" s="150" t="s">
        <v>148</v>
      </c>
      <c r="AA1" s="151"/>
      <c r="AB1" s="152"/>
    </row>
    <row r="2" spans="1:28" s="21" customFormat="1" ht="15" customHeight="1" thickBot="1">
      <c r="A2" s="76"/>
      <c r="B2" s="147" t="s">
        <v>149</v>
      </c>
      <c r="C2" s="148"/>
      <c r="D2" s="148"/>
      <c r="E2" s="148"/>
      <c r="F2" s="148"/>
      <c r="G2" s="148"/>
      <c r="H2" s="148"/>
      <c r="I2" s="148"/>
      <c r="J2" s="148"/>
      <c r="K2" s="148"/>
      <c r="L2" s="148"/>
      <c r="M2" s="148"/>
      <c r="N2" s="148"/>
      <c r="O2" s="148"/>
      <c r="P2" s="148"/>
      <c r="Q2" s="148"/>
      <c r="R2" s="148"/>
      <c r="S2" s="148"/>
      <c r="T2" s="148"/>
      <c r="U2" s="148"/>
      <c r="V2" s="148"/>
      <c r="W2" s="148"/>
      <c r="X2" s="148"/>
      <c r="Y2" s="149"/>
      <c r="Z2" s="153" t="s">
        <v>150</v>
      </c>
      <c r="AA2" s="154"/>
      <c r="AB2" s="155"/>
    </row>
    <row r="3" spans="1:28" s="21" customFormat="1" ht="15" customHeight="1" thickBot="1">
      <c r="A3" s="76"/>
      <c r="B3" s="147" t="s">
        <v>84</v>
      </c>
      <c r="C3" s="148"/>
      <c r="D3" s="148"/>
      <c r="E3" s="148"/>
      <c r="F3" s="148"/>
      <c r="G3" s="148"/>
      <c r="H3" s="148"/>
      <c r="I3" s="148"/>
      <c r="J3" s="148"/>
      <c r="K3" s="148"/>
      <c r="L3" s="148"/>
      <c r="M3" s="148"/>
      <c r="N3" s="148"/>
      <c r="O3" s="148"/>
      <c r="P3" s="148"/>
      <c r="Q3" s="148"/>
      <c r="R3" s="148"/>
      <c r="S3" s="148"/>
      <c r="T3" s="148"/>
      <c r="U3" s="148"/>
      <c r="V3" s="148"/>
      <c r="W3" s="148"/>
      <c r="X3" s="148"/>
      <c r="Y3" s="149"/>
      <c r="Z3" s="150" t="s">
        <v>151</v>
      </c>
      <c r="AA3" s="151"/>
      <c r="AB3" s="152"/>
    </row>
    <row r="4" spans="1:28" s="74" customFormat="1" ht="15" customHeight="1" thickTop="1" thickBot="1">
      <c r="A4" s="22" t="s">
        <v>152</v>
      </c>
      <c r="B4" s="142" t="s">
        <v>153</v>
      </c>
      <c r="C4" s="134"/>
      <c r="D4" s="134"/>
      <c r="E4" s="134"/>
      <c r="F4" s="134"/>
      <c r="G4" s="134"/>
      <c r="H4" s="134"/>
      <c r="I4" s="135"/>
      <c r="J4" s="133" t="s">
        <v>154</v>
      </c>
      <c r="K4" s="134"/>
      <c r="L4" s="134"/>
      <c r="M4" s="135"/>
      <c r="N4" s="139" t="s">
        <v>155</v>
      </c>
      <c r="O4" s="140"/>
      <c r="P4" s="140"/>
      <c r="Q4" s="140"/>
      <c r="R4" s="140"/>
      <c r="S4" s="140"/>
      <c r="T4" s="140"/>
      <c r="U4" s="140"/>
      <c r="V4" s="141"/>
      <c r="W4" s="133" t="s">
        <v>156</v>
      </c>
      <c r="X4" s="134"/>
      <c r="Y4" s="134"/>
      <c r="Z4" s="134"/>
      <c r="AA4" s="134"/>
      <c r="AB4" s="135"/>
    </row>
    <row r="5" spans="1:28" s="74" customFormat="1" ht="18.600000000000001" customHeight="1" thickTop="1" thickBot="1">
      <c r="A5" s="23">
        <v>45231</v>
      </c>
      <c r="B5" s="143"/>
      <c r="C5" s="137"/>
      <c r="D5" s="137"/>
      <c r="E5" s="137"/>
      <c r="F5" s="137"/>
      <c r="G5" s="137"/>
      <c r="H5" s="137"/>
      <c r="I5" s="138"/>
      <c r="J5" s="136"/>
      <c r="K5" s="137"/>
      <c r="L5" s="137"/>
      <c r="M5" s="138"/>
      <c r="N5" s="139" t="s">
        <v>157</v>
      </c>
      <c r="O5" s="140"/>
      <c r="P5" s="140"/>
      <c r="Q5" s="140"/>
      <c r="R5" s="140"/>
      <c r="S5" s="140"/>
      <c r="T5" s="140"/>
      <c r="U5" s="140"/>
      <c r="V5" s="141"/>
      <c r="W5" s="136"/>
      <c r="X5" s="137"/>
      <c r="Y5" s="137"/>
      <c r="Z5" s="137"/>
      <c r="AA5" s="137"/>
      <c r="AB5" s="138"/>
    </row>
    <row r="6" spans="1:28" s="73" customFormat="1" ht="37.9" customHeight="1" thickBot="1">
      <c r="A6" s="24" t="s">
        <v>158</v>
      </c>
      <c r="B6" s="24" t="s">
        <v>159</v>
      </c>
      <c r="C6" s="24" t="s">
        <v>160</v>
      </c>
      <c r="D6" s="25" t="s">
        <v>161</v>
      </c>
      <c r="E6" s="26" t="s">
        <v>162</v>
      </c>
      <c r="F6" s="24" t="s">
        <v>163</v>
      </c>
      <c r="G6" s="24" t="s">
        <v>164</v>
      </c>
      <c r="H6" s="24" t="s">
        <v>3</v>
      </c>
      <c r="I6" s="27" t="s">
        <v>165</v>
      </c>
      <c r="J6" s="26" t="s">
        <v>166</v>
      </c>
      <c r="K6" s="24" t="s">
        <v>167</v>
      </c>
      <c r="L6" s="24" t="s">
        <v>14</v>
      </c>
      <c r="M6" s="27" t="s">
        <v>168</v>
      </c>
      <c r="N6" s="26" t="s">
        <v>16</v>
      </c>
      <c r="O6" s="24" t="s">
        <v>18</v>
      </c>
      <c r="P6" s="24" t="s">
        <v>169</v>
      </c>
      <c r="Q6" s="24" t="s">
        <v>17</v>
      </c>
      <c r="R6" s="24" t="s">
        <v>19</v>
      </c>
      <c r="S6" s="24" t="s">
        <v>170</v>
      </c>
      <c r="T6" s="24" t="s">
        <v>171</v>
      </c>
      <c r="U6" s="24" t="s">
        <v>172</v>
      </c>
      <c r="V6" s="27" t="s">
        <v>173</v>
      </c>
      <c r="W6" s="26" t="s">
        <v>174</v>
      </c>
      <c r="X6" s="24" t="s">
        <v>175</v>
      </c>
      <c r="Y6" s="24" t="s">
        <v>176</v>
      </c>
      <c r="Z6" s="24" t="s">
        <v>177</v>
      </c>
      <c r="AA6" s="24" t="s">
        <v>178</v>
      </c>
      <c r="AB6" s="27" t="s">
        <v>179</v>
      </c>
    </row>
    <row r="7" spans="1:28" s="32" customFormat="1" ht="283.5">
      <c r="A7" s="169" t="s">
        <v>180</v>
      </c>
      <c r="B7" s="166" t="s">
        <v>181</v>
      </c>
      <c r="C7" s="43" t="s">
        <v>182</v>
      </c>
      <c r="D7" s="168" t="s">
        <v>183</v>
      </c>
      <c r="E7" s="162" t="s">
        <v>184</v>
      </c>
      <c r="F7" s="158" t="s">
        <v>2</v>
      </c>
      <c r="G7" s="158" t="s">
        <v>83</v>
      </c>
      <c r="H7" s="158" t="s">
        <v>24</v>
      </c>
      <c r="I7" s="159" t="s">
        <v>185</v>
      </c>
      <c r="J7" s="28" t="s">
        <v>9</v>
      </c>
      <c r="K7" s="29" t="s">
        <v>67</v>
      </c>
      <c r="L7" s="65" t="s">
        <v>35</v>
      </c>
      <c r="M7" s="66" t="s">
        <v>59</v>
      </c>
      <c r="N7" s="28" t="s">
        <v>60</v>
      </c>
      <c r="O7" s="41" t="s">
        <v>61</v>
      </c>
      <c r="P7" s="20" t="str">
        <f>IFERROR(IF(S7="","",IF(S7&lt;=10,"Bajo",IF(S7&lt;=15,"Moderado",IF(S7&gt;15,"Alto","")))),"")</f>
        <v>Alto</v>
      </c>
      <c r="Q7" s="20">
        <f>IFERROR(VLOOKUP(N7,LISTAS!$Q$2:$R$4,2,0),"")</f>
        <v>5</v>
      </c>
      <c r="R7" s="20">
        <f>IFERROR(VLOOKUP(O7,LISTAS!$S$2:$T$4,2,0),"")</f>
        <v>5</v>
      </c>
      <c r="S7" s="20">
        <f>IFERROR(Q7*R7,"")</f>
        <v>25</v>
      </c>
      <c r="T7" s="20" t="str">
        <f>IFERROR(IF(S7="","",IF(S7&lt;=10,"Tolerable",IF(S7&lt;=15,"Potencialmente no tolerable",IF(S7&gt;15,"No tolerable","")))),"")</f>
        <v>No tolerable</v>
      </c>
      <c r="U7" s="20" t="str">
        <f>IFERROR(IF(T7="","",IF(T7="Tolerable","No",IF(T7="Potencialmente no tolerable","No",IF(T7="No tolerable","Si","")))),"")</f>
        <v>Si</v>
      </c>
      <c r="V7" s="81" t="s">
        <v>186</v>
      </c>
      <c r="W7" s="31"/>
      <c r="X7" s="29"/>
      <c r="Y7" s="29"/>
      <c r="Z7" s="29"/>
      <c r="AA7" s="29"/>
      <c r="AB7" s="30"/>
    </row>
    <row r="8" spans="1:28" s="32" customFormat="1" ht="108">
      <c r="A8" s="170"/>
      <c r="B8" s="167"/>
      <c r="C8" s="43" t="s">
        <v>182</v>
      </c>
      <c r="D8" s="156"/>
      <c r="E8" s="156"/>
      <c r="F8" s="157"/>
      <c r="G8" s="157"/>
      <c r="H8" s="157"/>
      <c r="I8" s="160"/>
      <c r="J8" s="33" t="s">
        <v>10</v>
      </c>
      <c r="K8" s="34" t="s">
        <v>31</v>
      </c>
      <c r="L8" s="67" t="s">
        <v>35</v>
      </c>
      <c r="M8" s="68" t="s">
        <v>68</v>
      </c>
      <c r="N8" s="33" t="s">
        <v>60</v>
      </c>
      <c r="O8" s="40" t="s">
        <v>38</v>
      </c>
      <c r="P8" s="20" t="str">
        <f t="shared" ref="P8:P49" si="0">IFERROR(IF(S8="","",IF(S8&lt;=10,"Bajo",IF(S8&lt;=15,"Moderado",IF(S8&gt;15,"Alto","")))),"")</f>
        <v>Bajo</v>
      </c>
      <c r="Q8" s="20">
        <f>IFERROR(VLOOKUP(N8,LISTAS!$Q$2:$R$4,2,0),"")</f>
        <v>5</v>
      </c>
      <c r="R8" s="20">
        <f>IFERROR(VLOOKUP(O8,LISTAS!$S$2:$T$4,2,0),"")</f>
        <v>1</v>
      </c>
      <c r="S8" s="20">
        <f t="shared" ref="S8:S49" si="1">IFERROR(Q8*R8,"")</f>
        <v>5</v>
      </c>
      <c r="T8" s="20" t="str">
        <f t="shared" ref="T8:T49" si="2">IFERROR(IF(S8="","",IF(S8&lt;=10,"Tolerable",IF(S8&lt;=15,"Potencialmente no tolerable",IF(S8&gt;15,"No tolerable","")))),"")</f>
        <v>Tolerable</v>
      </c>
      <c r="U8" s="20" t="str">
        <f t="shared" ref="U8:U49" si="3">IFERROR(IF(T8="","",IF(T8="Tolerable","No",IF(T8="Potencialmente no tolerable","No",IF(T8="No tolerable","Si","")))),"")</f>
        <v>No</v>
      </c>
      <c r="V8" s="79" t="s">
        <v>187</v>
      </c>
      <c r="W8" s="36"/>
      <c r="X8" s="34"/>
      <c r="Y8" s="34"/>
      <c r="Z8" s="34"/>
      <c r="AA8" s="34"/>
      <c r="AB8" s="35"/>
    </row>
    <row r="9" spans="1:28" s="32" customFormat="1" ht="81">
      <c r="A9" s="170"/>
      <c r="B9" s="167"/>
      <c r="C9" s="43" t="s">
        <v>182</v>
      </c>
      <c r="D9" s="156"/>
      <c r="E9" s="156"/>
      <c r="F9" s="157"/>
      <c r="G9" s="157"/>
      <c r="H9" s="157"/>
      <c r="I9" s="160"/>
      <c r="J9" s="33" t="s">
        <v>11</v>
      </c>
      <c r="K9" s="34" t="s">
        <v>32</v>
      </c>
      <c r="L9" s="69" t="s">
        <v>48</v>
      </c>
      <c r="M9" s="68" t="s">
        <v>73</v>
      </c>
      <c r="N9" s="33" t="s">
        <v>60</v>
      </c>
      <c r="O9" s="40" t="s">
        <v>38</v>
      </c>
      <c r="P9" s="20" t="str">
        <f t="shared" si="0"/>
        <v>Bajo</v>
      </c>
      <c r="Q9" s="20">
        <f>IFERROR(VLOOKUP(N9,LISTAS!$Q$2:$R$4,2,0),"")</f>
        <v>5</v>
      </c>
      <c r="R9" s="20">
        <f>IFERROR(VLOOKUP(O9,LISTAS!$S$2:$T$4,2,0),"")</f>
        <v>1</v>
      </c>
      <c r="S9" s="20">
        <f t="shared" si="1"/>
        <v>5</v>
      </c>
      <c r="T9" s="20" t="str">
        <f t="shared" si="2"/>
        <v>Tolerable</v>
      </c>
      <c r="U9" s="20" t="str">
        <f t="shared" si="3"/>
        <v>No</v>
      </c>
      <c r="V9" s="35" t="s">
        <v>188</v>
      </c>
      <c r="W9" s="36"/>
      <c r="X9" s="34"/>
      <c r="Y9" s="34"/>
      <c r="Z9" s="34"/>
      <c r="AA9" s="34"/>
      <c r="AB9" s="35"/>
    </row>
    <row r="10" spans="1:28" s="32" customFormat="1" ht="108">
      <c r="A10" s="170"/>
      <c r="B10" s="167"/>
      <c r="C10" s="43" t="s">
        <v>182</v>
      </c>
      <c r="D10" s="156"/>
      <c r="E10" s="156"/>
      <c r="F10" s="157"/>
      <c r="G10" s="157"/>
      <c r="H10" s="157"/>
      <c r="I10" s="160"/>
      <c r="J10" s="33" t="s">
        <v>9</v>
      </c>
      <c r="K10" s="34" t="s">
        <v>75</v>
      </c>
      <c r="L10" s="69" t="s">
        <v>48</v>
      </c>
      <c r="M10" s="68" t="s">
        <v>59</v>
      </c>
      <c r="N10" s="33" t="s">
        <v>60</v>
      </c>
      <c r="O10" s="40" t="s">
        <v>51</v>
      </c>
      <c r="P10" s="20" t="str">
        <f t="shared" si="0"/>
        <v>Moderado</v>
      </c>
      <c r="Q10" s="20">
        <f>IFERROR(VLOOKUP(N10,LISTAS!$Q$2:$R$4,2,0),"")</f>
        <v>5</v>
      </c>
      <c r="R10" s="20">
        <f>IFERROR(VLOOKUP(O10,LISTAS!$S$2:$T$4,2,0),"")</f>
        <v>3</v>
      </c>
      <c r="S10" s="20">
        <f t="shared" si="1"/>
        <v>15</v>
      </c>
      <c r="T10" s="20" t="str">
        <f t="shared" si="2"/>
        <v>Potencialmente no tolerable</v>
      </c>
      <c r="U10" s="20" t="str">
        <f t="shared" si="3"/>
        <v>No</v>
      </c>
      <c r="V10" s="82" t="s">
        <v>189</v>
      </c>
      <c r="W10" s="36"/>
      <c r="X10" s="34"/>
      <c r="Y10" s="34"/>
      <c r="Z10" s="34"/>
      <c r="AA10" s="34"/>
      <c r="AB10" s="35"/>
    </row>
    <row r="11" spans="1:28" s="32" customFormat="1" ht="323.25">
      <c r="A11" s="171"/>
      <c r="B11" s="168"/>
      <c r="C11" s="43" t="s">
        <v>182</v>
      </c>
      <c r="D11" s="156"/>
      <c r="E11" s="156"/>
      <c r="F11" s="157"/>
      <c r="G11" s="157"/>
      <c r="H11" s="157"/>
      <c r="I11" s="161"/>
      <c r="J11" s="33" t="s">
        <v>13</v>
      </c>
      <c r="K11" s="34" t="s">
        <v>34</v>
      </c>
      <c r="L11" s="67" t="s">
        <v>35</v>
      </c>
      <c r="M11" s="68" t="s">
        <v>79</v>
      </c>
      <c r="N11" s="33" t="s">
        <v>60</v>
      </c>
      <c r="O11" s="40" t="s">
        <v>61</v>
      </c>
      <c r="P11" s="20" t="str">
        <f t="shared" si="0"/>
        <v>Alto</v>
      </c>
      <c r="Q11" s="20">
        <f>IFERROR(VLOOKUP(N11,LISTAS!$Q$2:$R$4,2,0),"")</f>
        <v>5</v>
      </c>
      <c r="R11" s="20">
        <f>IFERROR(VLOOKUP(O11,LISTAS!$S$2:$T$4,2,0),"")</f>
        <v>5</v>
      </c>
      <c r="S11" s="20">
        <f t="shared" si="1"/>
        <v>25</v>
      </c>
      <c r="T11" s="20" t="str">
        <f t="shared" si="2"/>
        <v>No tolerable</v>
      </c>
      <c r="U11" s="20" t="str">
        <f t="shared" si="3"/>
        <v>Si</v>
      </c>
      <c r="V11" s="35" t="s">
        <v>190</v>
      </c>
      <c r="W11" s="36"/>
      <c r="X11" s="34"/>
      <c r="Y11" s="34"/>
      <c r="Z11" s="34"/>
      <c r="AA11" s="34"/>
      <c r="AB11" s="35"/>
    </row>
    <row r="12" spans="1:28" s="32" customFormat="1" ht="94.5">
      <c r="A12" s="164" t="s">
        <v>191</v>
      </c>
      <c r="B12" s="172" t="s">
        <v>192</v>
      </c>
      <c r="C12" s="42" t="s">
        <v>193</v>
      </c>
      <c r="D12" s="156" t="s">
        <v>194</v>
      </c>
      <c r="E12" s="156" t="s">
        <v>195</v>
      </c>
      <c r="F12" s="157" t="s">
        <v>2</v>
      </c>
      <c r="G12" s="157" t="s">
        <v>83</v>
      </c>
      <c r="H12" s="157" t="s">
        <v>24</v>
      </c>
      <c r="I12" s="163" t="s">
        <v>185</v>
      </c>
      <c r="J12" s="33" t="s">
        <v>5</v>
      </c>
      <c r="K12" s="34" t="s">
        <v>26</v>
      </c>
      <c r="L12" s="67" t="s">
        <v>35</v>
      </c>
      <c r="M12" s="68" t="s">
        <v>49</v>
      </c>
      <c r="N12" s="33" t="s">
        <v>60</v>
      </c>
      <c r="O12" s="40" t="s">
        <v>51</v>
      </c>
      <c r="P12" s="20" t="str">
        <f t="shared" si="0"/>
        <v>Moderado</v>
      </c>
      <c r="Q12" s="20">
        <f>IFERROR(VLOOKUP(N12,LISTAS!$Q$2:$R$4,2,0),"")</f>
        <v>5</v>
      </c>
      <c r="R12" s="20">
        <f>IFERROR(VLOOKUP(O12,LISTAS!$S$2:$T$4,2,0),"")</f>
        <v>3</v>
      </c>
      <c r="S12" s="20">
        <f t="shared" si="1"/>
        <v>15</v>
      </c>
      <c r="T12" s="20" t="str">
        <f t="shared" si="2"/>
        <v>Potencialmente no tolerable</v>
      </c>
      <c r="U12" s="20" t="str">
        <f t="shared" si="3"/>
        <v>No</v>
      </c>
      <c r="V12" s="80" t="s">
        <v>196</v>
      </c>
      <c r="W12" s="36"/>
      <c r="X12" s="34"/>
      <c r="Y12" s="34"/>
      <c r="Z12" s="34"/>
      <c r="AA12" s="34"/>
      <c r="AB12" s="35"/>
    </row>
    <row r="13" spans="1:28" s="32" customFormat="1" ht="216">
      <c r="A13" s="164"/>
      <c r="B13" s="167"/>
      <c r="C13" s="42" t="s">
        <v>193</v>
      </c>
      <c r="D13" s="156"/>
      <c r="E13" s="156"/>
      <c r="F13" s="157"/>
      <c r="G13" s="157"/>
      <c r="H13" s="157"/>
      <c r="I13" s="163"/>
      <c r="J13" s="70" t="s">
        <v>6</v>
      </c>
      <c r="K13" s="34" t="s">
        <v>27</v>
      </c>
      <c r="L13" s="67" t="s">
        <v>35</v>
      </c>
      <c r="M13" s="68" t="s">
        <v>49</v>
      </c>
      <c r="N13" s="33" t="s">
        <v>60</v>
      </c>
      <c r="O13" s="40" t="s">
        <v>61</v>
      </c>
      <c r="P13" s="20" t="str">
        <f t="shared" si="0"/>
        <v>Alto</v>
      </c>
      <c r="Q13" s="20">
        <f>IFERROR(VLOOKUP(N13,LISTAS!$Q$2:$R$4,2,0),"")</f>
        <v>5</v>
      </c>
      <c r="R13" s="20">
        <f>IFERROR(VLOOKUP(O13,LISTAS!$S$2:$T$4,2,0),"")</f>
        <v>5</v>
      </c>
      <c r="S13" s="20">
        <f t="shared" si="1"/>
        <v>25</v>
      </c>
      <c r="T13" s="20" t="str">
        <f t="shared" si="2"/>
        <v>No tolerable</v>
      </c>
      <c r="U13" s="20" t="str">
        <f t="shared" si="3"/>
        <v>Si</v>
      </c>
      <c r="V13" s="35" t="s">
        <v>197</v>
      </c>
      <c r="W13" s="36"/>
      <c r="X13" s="34"/>
      <c r="Y13" s="34"/>
      <c r="Z13" s="34"/>
      <c r="AA13" s="34"/>
      <c r="AB13" s="35"/>
    </row>
    <row r="14" spans="1:28" s="32" customFormat="1" ht="148.5">
      <c r="A14" s="164"/>
      <c r="B14" s="167"/>
      <c r="C14" s="42" t="s">
        <v>193</v>
      </c>
      <c r="D14" s="156"/>
      <c r="E14" s="156"/>
      <c r="F14" s="157"/>
      <c r="G14" s="157"/>
      <c r="H14" s="157"/>
      <c r="I14" s="163"/>
      <c r="J14" s="33" t="s">
        <v>8</v>
      </c>
      <c r="K14" s="34" t="s">
        <v>29</v>
      </c>
      <c r="L14" s="67" t="s">
        <v>35</v>
      </c>
      <c r="M14" s="68" t="s">
        <v>59</v>
      </c>
      <c r="N14" s="33" t="s">
        <v>50</v>
      </c>
      <c r="O14" s="40" t="s">
        <v>38</v>
      </c>
      <c r="P14" s="20" t="str">
        <f t="shared" si="0"/>
        <v>Bajo</v>
      </c>
      <c r="Q14" s="20">
        <f>IFERROR(VLOOKUP(N14,LISTAS!$Q$2:$R$4,2,0),"")</f>
        <v>3</v>
      </c>
      <c r="R14" s="20">
        <f>IFERROR(VLOOKUP(O14,LISTAS!$S$2:$T$4,2,0),"")</f>
        <v>1</v>
      </c>
      <c r="S14" s="20">
        <f t="shared" si="1"/>
        <v>3</v>
      </c>
      <c r="T14" s="20" t="str">
        <f t="shared" si="2"/>
        <v>Tolerable</v>
      </c>
      <c r="U14" s="20" t="str">
        <f t="shared" si="3"/>
        <v>No</v>
      </c>
      <c r="V14" s="35" t="s">
        <v>198</v>
      </c>
      <c r="W14" s="36"/>
      <c r="X14" s="34"/>
      <c r="Y14" s="34"/>
      <c r="Z14" s="34"/>
      <c r="AA14" s="34"/>
      <c r="AB14" s="35"/>
    </row>
    <row r="15" spans="1:28" s="32" customFormat="1" ht="55.9" customHeight="1">
      <c r="A15" s="164"/>
      <c r="B15" s="167"/>
      <c r="C15" s="42" t="s">
        <v>193</v>
      </c>
      <c r="D15" s="156"/>
      <c r="E15" s="156"/>
      <c r="F15" s="157"/>
      <c r="G15" s="157"/>
      <c r="H15" s="157"/>
      <c r="I15" s="163"/>
      <c r="J15" s="33" t="s">
        <v>9</v>
      </c>
      <c r="K15" s="34" t="s">
        <v>30</v>
      </c>
      <c r="L15" s="67" t="s">
        <v>35</v>
      </c>
      <c r="M15" s="68" t="s">
        <v>59</v>
      </c>
      <c r="N15" s="33" t="s">
        <v>60</v>
      </c>
      <c r="O15" s="40" t="s">
        <v>38</v>
      </c>
      <c r="P15" s="20" t="str">
        <f t="shared" si="0"/>
        <v>Bajo</v>
      </c>
      <c r="Q15" s="20">
        <f>IFERROR(VLOOKUP(N15,LISTAS!$Q$2:$R$4,2,0),"")</f>
        <v>5</v>
      </c>
      <c r="R15" s="20">
        <f>IFERROR(VLOOKUP(O15,LISTAS!$S$2:$T$4,2,0),"")</f>
        <v>1</v>
      </c>
      <c r="S15" s="20">
        <f t="shared" si="1"/>
        <v>5</v>
      </c>
      <c r="T15" s="20" t="str">
        <f t="shared" si="2"/>
        <v>Tolerable</v>
      </c>
      <c r="U15" s="20" t="str">
        <f t="shared" si="3"/>
        <v>No</v>
      </c>
      <c r="V15" s="84" t="s">
        <v>199</v>
      </c>
      <c r="W15" s="36"/>
      <c r="X15" s="34"/>
      <c r="Y15" s="34"/>
      <c r="Z15" s="34"/>
      <c r="AA15" s="34"/>
      <c r="AB15" s="35"/>
    </row>
    <row r="16" spans="1:28" s="32" customFormat="1" ht="94.5">
      <c r="A16" s="164"/>
      <c r="B16" s="167"/>
      <c r="C16" s="42" t="s">
        <v>193</v>
      </c>
      <c r="D16" s="156"/>
      <c r="E16" s="156"/>
      <c r="F16" s="157"/>
      <c r="G16" s="157"/>
      <c r="H16" s="157"/>
      <c r="I16" s="163"/>
      <c r="J16" s="33" t="s">
        <v>9</v>
      </c>
      <c r="K16" s="34" t="s">
        <v>47</v>
      </c>
      <c r="L16" s="67" t="s">
        <v>35</v>
      </c>
      <c r="M16" s="68" t="s">
        <v>59</v>
      </c>
      <c r="N16" s="33" t="s">
        <v>60</v>
      </c>
      <c r="O16" s="40" t="s">
        <v>51</v>
      </c>
      <c r="P16" s="20" t="str">
        <f t="shared" si="0"/>
        <v>Moderado</v>
      </c>
      <c r="Q16" s="20">
        <f>IFERROR(VLOOKUP(N16,LISTAS!$Q$2:$R$4,2,0),"")</f>
        <v>5</v>
      </c>
      <c r="R16" s="20">
        <f>IFERROR(VLOOKUP(O16,LISTAS!$S$2:$T$4,2,0),"")</f>
        <v>3</v>
      </c>
      <c r="S16" s="20">
        <f t="shared" si="1"/>
        <v>15</v>
      </c>
      <c r="T16" s="20" t="str">
        <f t="shared" si="2"/>
        <v>Potencialmente no tolerable</v>
      </c>
      <c r="U16" s="20" t="str">
        <f t="shared" si="3"/>
        <v>No</v>
      </c>
      <c r="V16" s="35" t="s">
        <v>200</v>
      </c>
      <c r="W16" s="36"/>
      <c r="X16" s="34"/>
      <c r="Y16" s="34"/>
      <c r="Z16" s="34"/>
      <c r="AA16" s="34"/>
      <c r="AB16" s="35"/>
    </row>
    <row r="17" spans="1:28" s="32" customFormat="1" ht="94.5">
      <c r="A17" s="164"/>
      <c r="B17" s="167"/>
      <c r="C17" s="42" t="s">
        <v>193</v>
      </c>
      <c r="D17" s="156"/>
      <c r="E17" s="156"/>
      <c r="F17" s="157"/>
      <c r="G17" s="157"/>
      <c r="H17" s="157"/>
      <c r="I17" s="163"/>
      <c r="J17" s="33" t="s">
        <v>9</v>
      </c>
      <c r="K17" s="34" t="s">
        <v>67</v>
      </c>
      <c r="L17" s="67" t="s">
        <v>35</v>
      </c>
      <c r="M17" s="68" t="s">
        <v>73</v>
      </c>
      <c r="N17" s="33" t="s">
        <v>60</v>
      </c>
      <c r="O17" s="40" t="s">
        <v>51</v>
      </c>
      <c r="P17" s="20" t="str">
        <f t="shared" si="0"/>
        <v>Moderado</v>
      </c>
      <c r="Q17" s="20">
        <f>IFERROR(VLOOKUP(N17,LISTAS!$Q$2:$R$4,2,0),"")</f>
        <v>5</v>
      </c>
      <c r="R17" s="20">
        <f>IFERROR(VLOOKUP(O17,LISTAS!$S$2:$T$4,2,0),"")</f>
        <v>3</v>
      </c>
      <c r="S17" s="20">
        <f t="shared" si="1"/>
        <v>15</v>
      </c>
      <c r="T17" s="20" t="str">
        <f t="shared" si="2"/>
        <v>Potencialmente no tolerable</v>
      </c>
      <c r="U17" s="20" t="str">
        <f t="shared" si="3"/>
        <v>No</v>
      </c>
      <c r="V17" s="83" t="s">
        <v>201</v>
      </c>
      <c r="W17" s="36"/>
      <c r="X17" s="34"/>
      <c r="Y17" s="34"/>
      <c r="Z17" s="34"/>
      <c r="AA17" s="34"/>
      <c r="AB17" s="35"/>
    </row>
    <row r="18" spans="1:28" s="32" customFormat="1" ht="67.5">
      <c r="A18" s="164"/>
      <c r="B18" s="167"/>
      <c r="C18" s="42" t="s">
        <v>193</v>
      </c>
      <c r="D18" s="156"/>
      <c r="E18" s="156"/>
      <c r="F18" s="157"/>
      <c r="G18" s="157"/>
      <c r="H18" s="157"/>
      <c r="I18" s="163"/>
      <c r="J18" s="33" t="s">
        <v>9</v>
      </c>
      <c r="K18" s="34" t="s">
        <v>72</v>
      </c>
      <c r="L18" s="67" t="s">
        <v>35</v>
      </c>
      <c r="M18" s="68" t="s">
        <v>73</v>
      </c>
      <c r="N18" s="33" t="s">
        <v>60</v>
      </c>
      <c r="O18" s="40" t="s">
        <v>51</v>
      </c>
      <c r="P18" s="20" t="str">
        <f t="shared" si="0"/>
        <v>Moderado</v>
      </c>
      <c r="Q18" s="20">
        <f>IFERROR(VLOOKUP(N18,LISTAS!$Q$2:$R$4,2,0),"")</f>
        <v>5</v>
      </c>
      <c r="R18" s="20">
        <f>IFERROR(VLOOKUP(O18,LISTAS!$S$2:$T$4,2,0),"")</f>
        <v>3</v>
      </c>
      <c r="S18" s="20">
        <f t="shared" si="1"/>
        <v>15</v>
      </c>
      <c r="T18" s="20" t="str">
        <f t="shared" si="2"/>
        <v>Potencialmente no tolerable</v>
      </c>
      <c r="U18" s="20" t="str">
        <f t="shared" si="3"/>
        <v>No</v>
      </c>
      <c r="V18" s="84" t="s">
        <v>202</v>
      </c>
      <c r="W18" s="36"/>
      <c r="X18" s="34"/>
      <c r="Y18" s="34"/>
      <c r="Z18" s="34"/>
      <c r="AA18" s="34"/>
      <c r="AB18" s="35"/>
    </row>
    <row r="19" spans="1:28" s="32" customFormat="1" ht="51.6" customHeight="1">
      <c r="A19" s="164"/>
      <c r="B19" s="167"/>
      <c r="C19" s="42" t="s">
        <v>193</v>
      </c>
      <c r="D19" s="156"/>
      <c r="E19" s="156"/>
      <c r="F19" s="157"/>
      <c r="G19" s="157"/>
      <c r="H19" s="157"/>
      <c r="I19" s="163"/>
      <c r="J19" s="33" t="s">
        <v>10</v>
      </c>
      <c r="K19" s="34" t="s">
        <v>31</v>
      </c>
      <c r="L19" s="67" t="s">
        <v>35</v>
      </c>
      <c r="M19" s="68" t="s">
        <v>68</v>
      </c>
      <c r="N19" s="33" t="s">
        <v>60</v>
      </c>
      <c r="O19" s="40" t="s">
        <v>51</v>
      </c>
      <c r="P19" s="20" t="str">
        <f t="shared" si="0"/>
        <v>Moderado</v>
      </c>
      <c r="Q19" s="20">
        <f>IFERROR(VLOOKUP(N19,LISTAS!$Q$2:$R$4,2,0),"")</f>
        <v>5</v>
      </c>
      <c r="R19" s="20">
        <f>IFERROR(VLOOKUP(O19,LISTAS!$S$2:$T$4,2,0),"")</f>
        <v>3</v>
      </c>
      <c r="S19" s="20">
        <f t="shared" si="1"/>
        <v>15</v>
      </c>
      <c r="T19" s="20" t="str">
        <f t="shared" si="2"/>
        <v>Potencialmente no tolerable</v>
      </c>
      <c r="U19" s="20" t="str">
        <f t="shared" si="3"/>
        <v>No</v>
      </c>
      <c r="V19" s="80" t="s">
        <v>203</v>
      </c>
      <c r="W19" s="36"/>
      <c r="X19" s="34"/>
      <c r="Y19" s="34"/>
      <c r="Z19" s="34"/>
      <c r="AA19" s="34"/>
      <c r="AB19" s="35"/>
    </row>
    <row r="20" spans="1:28" s="32" customFormat="1" ht="27">
      <c r="A20" s="164"/>
      <c r="B20" s="167"/>
      <c r="C20" s="42" t="s">
        <v>193</v>
      </c>
      <c r="D20" s="156"/>
      <c r="E20" s="156"/>
      <c r="F20" s="157"/>
      <c r="G20" s="157"/>
      <c r="H20" s="157"/>
      <c r="I20" s="163"/>
      <c r="J20" s="33" t="s">
        <v>11</v>
      </c>
      <c r="K20" s="34" t="s">
        <v>32</v>
      </c>
      <c r="L20" s="69" t="s">
        <v>48</v>
      </c>
      <c r="M20" s="68" t="s">
        <v>73</v>
      </c>
      <c r="N20" s="33" t="s">
        <v>60</v>
      </c>
      <c r="O20" s="40" t="s">
        <v>38</v>
      </c>
      <c r="P20" s="20" t="str">
        <f t="shared" si="0"/>
        <v>Bajo</v>
      </c>
      <c r="Q20" s="20">
        <f>IFERROR(VLOOKUP(N20,LISTAS!$Q$2:$R$4,2,0),"")</f>
        <v>5</v>
      </c>
      <c r="R20" s="20">
        <f>IFERROR(VLOOKUP(O20,LISTAS!$S$2:$T$4,2,0),"")</f>
        <v>1</v>
      </c>
      <c r="S20" s="20">
        <f t="shared" si="1"/>
        <v>5</v>
      </c>
      <c r="T20" s="20" t="str">
        <f t="shared" si="2"/>
        <v>Tolerable</v>
      </c>
      <c r="U20" s="20" t="str">
        <f t="shared" si="3"/>
        <v>No</v>
      </c>
      <c r="V20" s="35" t="s">
        <v>204</v>
      </c>
      <c r="W20" s="36"/>
      <c r="X20" s="34"/>
      <c r="Y20" s="34"/>
      <c r="Z20" s="34"/>
      <c r="AA20" s="34"/>
      <c r="AB20" s="35"/>
    </row>
    <row r="21" spans="1:28" s="32" customFormat="1" ht="148.5">
      <c r="A21" s="164"/>
      <c r="B21" s="167"/>
      <c r="C21" s="42" t="s">
        <v>193</v>
      </c>
      <c r="D21" s="156"/>
      <c r="E21" s="156"/>
      <c r="F21" s="157"/>
      <c r="G21" s="157"/>
      <c r="H21" s="157"/>
      <c r="I21" s="163"/>
      <c r="J21" s="33" t="s">
        <v>13</v>
      </c>
      <c r="K21" s="34" t="s">
        <v>34</v>
      </c>
      <c r="L21" s="67" t="s">
        <v>35</v>
      </c>
      <c r="M21" s="68" t="s">
        <v>79</v>
      </c>
      <c r="N21" s="33" t="s">
        <v>60</v>
      </c>
      <c r="O21" s="40" t="s">
        <v>51</v>
      </c>
      <c r="P21" s="20" t="str">
        <f t="shared" si="0"/>
        <v>Moderado</v>
      </c>
      <c r="Q21" s="20">
        <f>IFERROR(VLOOKUP(N21,LISTAS!$Q$2:$R$4,2,0),"")</f>
        <v>5</v>
      </c>
      <c r="R21" s="20">
        <f>IFERROR(VLOOKUP(O21,LISTAS!$S$2:$T$4,2,0),"")</f>
        <v>3</v>
      </c>
      <c r="S21" s="20">
        <f t="shared" si="1"/>
        <v>15</v>
      </c>
      <c r="T21" s="20" t="str">
        <f t="shared" si="2"/>
        <v>Potencialmente no tolerable</v>
      </c>
      <c r="U21" s="20" t="str">
        <f t="shared" si="3"/>
        <v>No</v>
      </c>
      <c r="V21" s="83" t="s">
        <v>205</v>
      </c>
      <c r="W21" s="36"/>
      <c r="X21" s="34"/>
      <c r="Y21" s="34"/>
      <c r="Z21" s="34"/>
      <c r="AA21" s="34"/>
      <c r="AB21" s="35"/>
    </row>
    <row r="22" spans="1:28" s="32" customFormat="1" ht="135">
      <c r="A22" s="164"/>
      <c r="B22" s="167"/>
      <c r="C22" s="42" t="s">
        <v>193</v>
      </c>
      <c r="D22" s="156"/>
      <c r="E22" s="156"/>
      <c r="F22" s="157"/>
      <c r="G22" s="157"/>
      <c r="H22" s="157"/>
      <c r="I22" s="163"/>
      <c r="J22" s="33" t="s">
        <v>4</v>
      </c>
      <c r="K22" s="34" t="s">
        <v>66</v>
      </c>
      <c r="L22" s="67" t="s">
        <v>35</v>
      </c>
      <c r="M22" s="68" t="s">
        <v>36</v>
      </c>
      <c r="N22" s="33" t="s">
        <v>60</v>
      </c>
      <c r="O22" s="40" t="s">
        <v>38</v>
      </c>
      <c r="P22" s="20" t="str">
        <f t="shared" si="0"/>
        <v>Bajo</v>
      </c>
      <c r="Q22" s="20">
        <f>IFERROR(VLOOKUP(N22,LISTAS!$Q$2:$R$4,2,0),"")</f>
        <v>5</v>
      </c>
      <c r="R22" s="20">
        <f>IFERROR(VLOOKUP(O22,LISTAS!$S$2:$T$4,2,0),"")</f>
        <v>1</v>
      </c>
      <c r="S22" s="20">
        <f t="shared" si="1"/>
        <v>5</v>
      </c>
      <c r="T22" s="20" t="str">
        <f t="shared" si="2"/>
        <v>Tolerable</v>
      </c>
      <c r="U22" s="20" t="str">
        <f t="shared" si="3"/>
        <v>No</v>
      </c>
      <c r="V22" s="35" t="s">
        <v>206</v>
      </c>
      <c r="W22" s="36"/>
      <c r="X22" s="34"/>
      <c r="Y22" s="34"/>
      <c r="Z22" s="34"/>
      <c r="AA22" s="34"/>
      <c r="AB22" s="35"/>
    </row>
    <row r="23" spans="1:28" s="32" customFormat="1" ht="38.450000000000003" customHeight="1">
      <c r="A23" s="164"/>
      <c r="B23" s="168"/>
      <c r="C23" s="42" t="s">
        <v>193</v>
      </c>
      <c r="D23" s="156"/>
      <c r="E23" s="156"/>
      <c r="F23" s="157"/>
      <c r="G23" s="157"/>
      <c r="H23" s="157"/>
      <c r="I23" s="163"/>
      <c r="J23" s="33" t="s">
        <v>4</v>
      </c>
      <c r="K23" s="34" t="s">
        <v>71</v>
      </c>
      <c r="L23" s="67" t="s">
        <v>35</v>
      </c>
      <c r="M23" s="68" t="s">
        <v>36</v>
      </c>
      <c r="N23" s="33" t="s">
        <v>50</v>
      </c>
      <c r="O23" s="40" t="s">
        <v>38</v>
      </c>
      <c r="P23" s="20" t="str">
        <f t="shared" si="0"/>
        <v>Bajo</v>
      </c>
      <c r="Q23" s="20">
        <f>IFERROR(VLOOKUP(N23,LISTAS!$Q$2:$R$4,2,0),"")</f>
        <v>3</v>
      </c>
      <c r="R23" s="20">
        <f>IFERROR(VLOOKUP(O23,LISTAS!$S$2:$T$4,2,0),"")</f>
        <v>1</v>
      </c>
      <c r="S23" s="20">
        <f t="shared" si="1"/>
        <v>3</v>
      </c>
      <c r="T23" s="20" t="str">
        <f t="shared" si="2"/>
        <v>Tolerable</v>
      </c>
      <c r="U23" s="20" t="str">
        <f t="shared" si="3"/>
        <v>No</v>
      </c>
      <c r="V23" s="35" t="s">
        <v>207</v>
      </c>
      <c r="W23" s="36"/>
      <c r="X23" s="34"/>
      <c r="Y23" s="34"/>
      <c r="Z23" s="34"/>
      <c r="AA23" s="34"/>
      <c r="AB23" s="35"/>
    </row>
    <row r="24" spans="1:28" s="32" customFormat="1" ht="67.150000000000006" customHeight="1">
      <c r="A24" s="164" t="s">
        <v>191</v>
      </c>
      <c r="B24" s="156" t="s">
        <v>208</v>
      </c>
      <c r="C24" s="42" t="s">
        <v>209</v>
      </c>
      <c r="D24" s="165" t="s">
        <v>210</v>
      </c>
      <c r="E24" s="156" t="s">
        <v>211</v>
      </c>
      <c r="F24" s="157" t="s">
        <v>2</v>
      </c>
      <c r="G24" s="157" t="s">
        <v>83</v>
      </c>
      <c r="H24" s="157" t="s">
        <v>24</v>
      </c>
      <c r="I24" s="163" t="s">
        <v>185</v>
      </c>
      <c r="J24" s="33" t="s">
        <v>4</v>
      </c>
      <c r="K24" s="34" t="s">
        <v>44</v>
      </c>
      <c r="L24" s="67" t="s">
        <v>35</v>
      </c>
      <c r="M24" s="68" t="s">
        <v>36</v>
      </c>
      <c r="N24" s="33" t="s">
        <v>50</v>
      </c>
      <c r="O24" s="40" t="s">
        <v>61</v>
      </c>
      <c r="P24" s="20" t="str">
        <f t="shared" si="0"/>
        <v>Moderado</v>
      </c>
      <c r="Q24" s="20">
        <f>IFERROR(VLOOKUP(N24,LISTAS!$Q$2:$R$4,2,0),"")</f>
        <v>3</v>
      </c>
      <c r="R24" s="20">
        <f>IFERROR(VLOOKUP(O24,LISTAS!$S$2:$T$4,2,0),"")</f>
        <v>5</v>
      </c>
      <c r="S24" s="20">
        <f t="shared" si="1"/>
        <v>15</v>
      </c>
      <c r="T24" s="20" t="str">
        <f t="shared" si="2"/>
        <v>Potencialmente no tolerable</v>
      </c>
      <c r="U24" s="20" t="str">
        <f t="shared" si="3"/>
        <v>No</v>
      </c>
      <c r="V24" s="35" t="s">
        <v>212</v>
      </c>
      <c r="W24" s="36"/>
      <c r="X24" s="34"/>
      <c r="Y24" s="34"/>
      <c r="Z24" s="34"/>
      <c r="AA24" s="34"/>
      <c r="AB24" s="35"/>
    </row>
    <row r="25" spans="1:28" s="32" customFormat="1" ht="59.25" customHeight="1">
      <c r="A25" s="164"/>
      <c r="B25" s="156"/>
      <c r="C25" s="42" t="s">
        <v>209</v>
      </c>
      <c r="D25" s="156"/>
      <c r="E25" s="156"/>
      <c r="F25" s="157"/>
      <c r="G25" s="157"/>
      <c r="H25" s="157"/>
      <c r="I25" s="163"/>
      <c r="J25" s="33" t="s">
        <v>4</v>
      </c>
      <c r="K25" s="34" t="s">
        <v>57</v>
      </c>
      <c r="L25" s="67" t="s">
        <v>35</v>
      </c>
      <c r="M25" s="68" t="s">
        <v>36</v>
      </c>
      <c r="N25" s="33" t="s">
        <v>50</v>
      </c>
      <c r="O25" s="40" t="s">
        <v>38</v>
      </c>
      <c r="P25" s="20" t="str">
        <f t="shared" si="0"/>
        <v>Bajo</v>
      </c>
      <c r="Q25" s="20">
        <f>IFERROR(VLOOKUP(N25,LISTAS!$Q$2:$R$4,2,0),"")</f>
        <v>3</v>
      </c>
      <c r="R25" s="20">
        <f>IFERROR(VLOOKUP(O25,LISTAS!$S$2:$T$4,2,0),"")</f>
        <v>1</v>
      </c>
      <c r="S25" s="20">
        <f t="shared" si="1"/>
        <v>3</v>
      </c>
      <c r="T25" s="20" t="str">
        <f t="shared" si="2"/>
        <v>Tolerable</v>
      </c>
      <c r="U25" s="20" t="str">
        <f t="shared" si="3"/>
        <v>No</v>
      </c>
      <c r="V25" s="35" t="s">
        <v>213</v>
      </c>
      <c r="W25" s="36"/>
      <c r="X25" s="34"/>
      <c r="Y25" s="34"/>
      <c r="Z25" s="34"/>
      <c r="AA25" s="34"/>
      <c r="AB25" s="35"/>
    </row>
    <row r="26" spans="1:28" s="32" customFormat="1" ht="53.45" customHeight="1">
      <c r="A26" s="164"/>
      <c r="B26" s="156"/>
      <c r="C26" s="42" t="s">
        <v>209</v>
      </c>
      <c r="D26" s="156"/>
      <c r="E26" s="156"/>
      <c r="F26" s="157"/>
      <c r="G26" s="157"/>
      <c r="H26" s="157"/>
      <c r="I26" s="163"/>
      <c r="J26" s="33" t="s">
        <v>4</v>
      </c>
      <c r="K26" s="34" t="s">
        <v>66</v>
      </c>
      <c r="L26" s="67" t="s">
        <v>35</v>
      </c>
      <c r="M26" s="68" t="s">
        <v>36</v>
      </c>
      <c r="N26" s="33" t="s">
        <v>50</v>
      </c>
      <c r="O26" s="40" t="s">
        <v>38</v>
      </c>
      <c r="P26" s="20" t="str">
        <f t="shared" si="0"/>
        <v>Bajo</v>
      </c>
      <c r="Q26" s="20">
        <f>IFERROR(VLOOKUP(N26,LISTAS!$Q$2:$R$4,2,0),"")</f>
        <v>3</v>
      </c>
      <c r="R26" s="20">
        <f>IFERROR(VLOOKUP(O26,LISTAS!$S$2:$T$4,2,0),"")</f>
        <v>1</v>
      </c>
      <c r="S26" s="20">
        <f t="shared" si="1"/>
        <v>3</v>
      </c>
      <c r="T26" s="20" t="str">
        <f t="shared" si="2"/>
        <v>Tolerable</v>
      </c>
      <c r="U26" s="20" t="str">
        <f t="shared" si="3"/>
        <v>No</v>
      </c>
      <c r="V26" s="35" t="s">
        <v>214</v>
      </c>
      <c r="W26" s="36"/>
      <c r="X26" s="34"/>
      <c r="Y26" s="34"/>
      <c r="Z26" s="34"/>
      <c r="AA26" s="34"/>
      <c r="AB26" s="35"/>
    </row>
    <row r="27" spans="1:28" s="32" customFormat="1" ht="35.450000000000003" customHeight="1">
      <c r="A27" s="164"/>
      <c r="B27" s="156"/>
      <c r="C27" s="42" t="s">
        <v>209</v>
      </c>
      <c r="D27" s="156"/>
      <c r="E27" s="156"/>
      <c r="F27" s="157"/>
      <c r="G27" s="157"/>
      <c r="H27" s="157"/>
      <c r="I27" s="163"/>
      <c r="J27" s="33" t="s">
        <v>4</v>
      </c>
      <c r="K27" s="34" t="s">
        <v>71</v>
      </c>
      <c r="L27" s="67" t="s">
        <v>35</v>
      </c>
      <c r="M27" s="68" t="s">
        <v>36</v>
      </c>
      <c r="N27" s="33" t="s">
        <v>50</v>
      </c>
      <c r="O27" s="40" t="s">
        <v>38</v>
      </c>
      <c r="P27" s="20" t="str">
        <f t="shared" si="0"/>
        <v>Bajo</v>
      </c>
      <c r="Q27" s="20">
        <f>IFERROR(VLOOKUP(N27,LISTAS!$Q$2:$R$4,2,0),"")</f>
        <v>3</v>
      </c>
      <c r="R27" s="20">
        <f>IFERROR(VLOOKUP(O27,LISTAS!$S$2:$T$4,2,0),"")</f>
        <v>1</v>
      </c>
      <c r="S27" s="20">
        <f t="shared" si="1"/>
        <v>3</v>
      </c>
      <c r="T27" s="20" t="str">
        <f t="shared" si="2"/>
        <v>Tolerable</v>
      </c>
      <c r="U27" s="20" t="str">
        <f t="shared" si="3"/>
        <v>No</v>
      </c>
      <c r="V27" s="35" t="s">
        <v>215</v>
      </c>
      <c r="W27" s="36"/>
      <c r="X27" s="34"/>
      <c r="Y27" s="34"/>
      <c r="Z27" s="34"/>
      <c r="AA27" s="34"/>
      <c r="AB27" s="35"/>
    </row>
    <row r="28" spans="1:28" s="32" customFormat="1" ht="121.5">
      <c r="A28" s="164"/>
      <c r="B28" s="156"/>
      <c r="C28" s="42" t="s">
        <v>209</v>
      </c>
      <c r="D28" s="156"/>
      <c r="E28" s="156"/>
      <c r="F28" s="157"/>
      <c r="G28" s="157"/>
      <c r="H28" s="157"/>
      <c r="I28" s="163"/>
      <c r="J28" s="33" t="s">
        <v>5</v>
      </c>
      <c r="K28" s="34" t="s">
        <v>26</v>
      </c>
      <c r="L28" s="67" t="s">
        <v>35</v>
      </c>
      <c r="M28" s="68" t="s">
        <v>49</v>
      </c>
      <c r="N28" s="33" t="s">
        <v>50</v>
      </c>
      <c r="O28" s="40" t="s">
        <v>51</v>
      </c>
      <c r="P28" s="20" t="str">
        <f t="shared" si="0"/>
        <v>Bajo</v>
      </c>
      <c r="Q28" s="20">
        <f>IFERROR(VLOOKUP(N28,LISTAS!$Q$2:$R$4,2,0),"")</f>
        <v>3</v>
      </c>
      <c r="R28" s="20">
        <f>IFERROR(VLOOKUP(O28,LISTAS!$S$2:$T$4,2,0),"")</f>
        <v>3</v>
      </c>
      <c r="S28" s="20">
        <f t="shared" si="1"/>
        <v>9</v>
      </c>
      <c r="T28" s="20" t="str">
        <f t="shared" si="2"/>
        <v>Tolerable</v>
      </c>
      <c r="U28" s="20" t="str">
        <f t="shared" si="3"/>
        <v>No</v>
      </c>
      <c r="V28" s="35" t="s">
        <v>216</v>
      </c>
      <c r="W28" s="36"/>
      <c r="X28" s="34"/>
      <c r="Y28" s="34"/>
      <c r="Z28" s="34"/>
      <c r="AA28" s="34"/>
      <c r="AB28" s="35"/>
    </row>
    <row r="29" spans="1:28" s="32" customFormat="1" ht="121.5">
      <c r="A29" s="164"/>
      <c r="B29" s="156"/>
      <c r="C29" s="42" t="s">
        <v>209</v>
      </c>
      <c r="D29" s="156"/>
      <c r="E29" s="156"/>
      <c r="F29" s="157"/>
      <c r="G29" s="157"/>
      <c r="H29" s="157"/>
      <c r="I29" s="163"/>
      <c r="J29" s="70" t="s">
        <v>6</v>
      </c>
      <c r="K29" s="71" t="s">
        <v>27</v>
      </c>
      <c r="L29" s="67" t="s">
        <v>35</v>
      </c>
      <c r="M29" s="72" t="s">
        <v>49</v>
      </c>
      <c r="N29" s="33" t="s">
        <v>50</v>
      </c>
      <c r="O29" s="40" t="s">
        <v>51</v>
      </c>
      <c r="P29" s="20" t="str">
        <f t="shared" si="0"/>
        <v>Bajo</v>
      </c>
      <c r="Q29" s="20">
        <f>IFERROR(VLOOKUP(N29,LISTAS!$Q$2:$R$4,2,0),"")</f>
        <v>3</v>
      </c>
      <c r="R29" s="20">
        <f>IFERROR(VLOOKUP(O29,LISTAS!$S$2:$T$4,2,0),"")</f>
        <v>3</v>
      </c>
      <c r="S29" s="20">
        <f t="shared" si="1"/>
        <v>9</v>
      </c>
      <c r="T29" s="20" t="str">
        <f t="shared" si="2"/>
        <v>Tolerable</v>
      </c>
      <c r="U29" s="20" t="str">
        <f t="shared" si="3"/>
        <v>No</v>
      </c>
      <c r="V29" s="80" t="s">
        <v>217</v>
      </c>
      <c r="W29" s="36"/>
      <c r="X29" s="34"/>
      <c r="Y29" s="34"/>
      <c r="Z29" s="34"/>
      <c r="AA29" s="34"/>
      <c r="AB29" s="35"/>
    </row>
    <row r="30" spans="1:28" s="32" customFormat="1" ht="104.25" customHeight="1">
      <c r="A30" s="164"/>
      <c r="B30" s="156"/>
      <c r="C30" s="42" t="s">
        <v>209</v>
      </c>
      <c r="D30" s="156"/>
      <c r="E30" s="156"/>
      <c r="F30" s="157"/>
      <c r="G30" s="157"/>
      <c r="H30" s="157"/>
      <c r="I30" s="163"/>
      <c r="J30" s="70" t="s">
        <v>8</v>
      </c>
      <c r="K30" s="71" t="s">
        <v>29</v>
      </c>
      <c r="L30" s="67" t="s">
        <v>35</v>
      </c>
      <c r="M30" s="68" t="s">
        <v>59</v>
      </c>
      <c r="N30" s="33" t="s">
        <v>50</v>
      </c>
      <c r="O30" s="40" t="s">
        <v>38</v>
      </c>
      <c r="P30" s="20" t="str">
        <f t="shared" si="0"/>
        <v>Bajo</v>
      </c>
      <c r="Q30" s="20">
        <f>IFERROR(VLOOKUP(N30,LISTAS!$Q$2:$R$4,2,0),"")</f>
        <v>3</v>
      </c>
      <c r="R30" s="20">
        <f>IFERROR(VLOOKUP(O30,LISTAS!$S$2:$T$4,2,0),"")</f>
        <v>1</v>
      </c>
      <c r="S30" s="20">
        <f t="shared" si="1"/>
        <v>3</v>
      </c>
      <c r="T30" s="20" t="str">
        <f t="shared" si="2"/>
        <v>Tolerable</v>
      </c>
      <c r="U30" s="20" t="str">
        <f t="shared" si="3"/>
        <v>No</v>
      </c>
      <c r="V30" s="35" t="s">
        <v>218</v>
      </c>
      <c r="W30" s="36"/>
      <c r="X30" s="34"/>
      <c r="Y30" s="34"/>
      <c r="Z30" s="34"/>
      <c r="AA30" s="34"/>
      <c r="AB30" s="35"/>
    </row>
    <row r="31" spans="1:28" s="32" customFormat="1" ht="121.5">
      <c r="A31" s="164"/>
      <c r="B31" s="156"/>
      <c r="C31" s="42" t="s">
        <v>209</v>
      </c>
      <c r="D31" s="156"/>
      <c r="E31" s="156"/>
      <c r="F31" s="157"/>
      <c r="G31" s="157"/>
      <c r="H31" s="157"/>
      <c r="I31" s="163"/>
      <c r="J31" s="33" t="s">
        <v>9</v>
      </c>
      <c r="K31" s="34" t="s">
        <v>47</v>
      </c>
      <c r="L31" s="67" t="s">
        <v>35</v>
      </c>
      <c r="M31" s="68" t="s">
        <v>59</v>
      </c>
      <c r="N31" s="33" t="s">
        <v>50</v>
      </c>
      <c r="O31" s="40" t="s">
        <v>51</v>
      </c>
      <c r="P31" s="20" t="str">
        <f t="shared" si="0"/>
        <v>Bajo</v>
      </c>
      <c r="Q31" s="20">
        <f>IFERROR(VLOOKUP(N31,LISTAS!$Q$2:$R$4,2,0),"")</f>
        <v>3</v>
      </c>
      <c r="R31" s="20">
        <f>IFERROR(VLOOKUP(O31,LISTAS!$S$2:$T$4,2,0),"")</f>
        <v>3</v>
      </c>
      <c r="S31" s="20">
        <f t="shared" si="1"/>
        <v>9</v>
      </c>
      <c r="T31" s="20" t="str">
        <f t="shared" si="2"/>
        <v>Tolerable</v>
      </c>
      <c r="U31" s="20" t="str">
        <f t="shared" si="3"/>
        <v>No</v>
      </c>
      <c r="V31" s="35" t="s">
        <v>219</v>
      </c>
      <c r="W31" s="36"/>
      <c r="X31" s="34"/>
      <c r="Y31" s="34"/>
      <c r="Z31" s="34"/>
      <c r="AA31" s="34"/>
      <c r="AB31" s="35"/>
    </row>
    <row r="32" spans="1:28" s="32" customFormat="1" ht="94.5">
      <c r="A32" s="164"/>
      <c r="B32" s="156"/>
      <c r="C32" s="42" t="s">
        <v>209</v>
      </c>
      <c r="D32" s="156"/>
      <c r="E32" s="156"/>
      <c r="F32" s="157"/>
      <c r="G32" s="157"/>
      <c r="H32" s="157"/>
      <c r="I32" s="163"/>
      <c r="J32" s="33" t="s">
        <v>9</v>
      </c>
      <c r="K32" s="34" t="s">
        <v>67</v>
      </c>
      <c r="L32" s="67" t="s">
        <v>35</v>
      </c>
      <c r="M32" s="68" t="s">
        <v>59</v>
      </c>
      <c r="N32" s="33" t="s">
        <v>50</v>
      </c>
      <c r="O32" s="40" t="s">
        <v>38</v>
      </c>
      <c r="P32" s="20" t="str">
        <f t="shared" si="0"/>
        <v>Bajo</v>
      </c>
      <c r="Q32" s="20">
        <f>IFERROR(VLOOKUP(N32,LISTAS!$Q$2:$R$4,2,0),"")</f>
        <v>3</v>
      </c>
      <c r="R32" s="20">
        <f>IFERROR(VLOOKUP(O32,LISTAS!$S$2:$T$4,2,0),"")</f>
        <v>1</v>
      </c>
      <c r="S32" s="20">
        <f t="shared" si="1"/>
        <v>3</v>
      </c>
      <c r="T32" s="20" t="str">
        <f t="shared" si="2"/>
        <v>Tolerable</v>
      </c>
      <c r="U32" s="20" t="str">
        <f t="shared" si="3"/>
        <v>No</v>
      </c>
      <c r="V32" s="35" t="s">
        <v>220</v>
      </c>
      <c r="W32" s="36"/>
      <c r="X32" s="34"/>
      <c r="Y32" s="34"/>
      <c r="Z32" s="34"/>
      <c r="AA32" s="34"/>
      <c r="AB32" s="35"/>
    </row>
    <row r="33" spans="1:28" s="32" customFormat="1" ht="121.5">
      <c r="A33" s="164"/>
      <c r="B33" s="156"/>
      <c r="C33" s="42" t="s">
        <v>209</v>
      </c>
      <c r="D33" s="156"/>
      <c r="E33" s="156"/>
      <c r="F33" s="157"/>
      <c r="G33" s="157"/>
      <c r="H33" s="157"/>
      <c r="I33" s="163"/>
      <c r="J33" s="33" t="s">
        <v>9</v>
      </c>
      <c r="K33" s="34" t="s">
        <v>72</v>
      </c>
      <c r="L33" s="67" t="s">
        <v>35</v>
      </c>
      <c r="M33" s="68" t="s">
        <v>59</v>
      </c>
      <c r="N33" s="33" t="s">
        <v>50</v>
      </c>
      <c r="O33" s="40" t="s">
        <v>51</v>
      </c>
      <c r="P33" s="20" t="str">
        <f t="shared" si="0"/>
        <v>Bajo</v>
      </c>
      <c r="Q33" s="20">
        <f>IFERROR(VLOOKUP(N33,LISTAS!$Q$2:$R$4,2,0),"")</f>
        <v>3</v>
      </c>
      <c r="R33" s="20">
        <f>IFERROR(VLOOKUP(O33,LISTAS!$S$2:$T$4,2,0),"")</f>
        <v>3</v>
      </c>
      <c r="S33" s="20">
        <f t="shared" si="1"/>
        <v>9</v>
      </c>
      <c r="T33" s="20" t="str">
        <f t="shared" si="2"/>
        <v>Tolerable</v>
      </c>
      <c r="U33" s="20" t="str">
        <f t="shared" si="3"/>
        <v>No</v>
      </c>
      <c r="V33" s="35" t="s">
        <v>221</v>
      </c>
      <c r="W33" s="36"/>
      <c r="X33" s="34"/>
      <c r="Y33" s="34"/>
      <c r="Z33" s="34"/>
      <c r="AA33" s="34"/>
      <c r="AB33" s="35"/>
    </row>
    <row r="34" spans="1:28" s="32" customFormat="1" ht="40.5">
      <c r="A34" s="164"/>
      <c r="B34" s="156"/>
      <c r="C34" s="42" t="s">
        <v>209</v>
      </c>
      <c r="D34" s="156"/>
      <c r="E34" s="156"/>
      <c r="F34" s="157"/>
      <c r="G34" s="157"/>
      <c r="H34" s="157"/>
      <c r="I34" s="163"/>
      <c r="J34" s="33" t="s">
        <v>9</v>
      </c>
      <c r="K34" s="34" t="s">
        <v>75</v>
      </c>
      <c r="L34" s="69" t="s">
        <v>48</v>
      </c>
      <c r="M34" s="68" t="s">
        <v>59</v>
      </c>
      <c r="N34" s="33" t="s">
        <v>50</v>
      </c>
      <c r="O34" s="40" t="s">
        <v>51</v>
      </c>
      <c r="P34" s="20" t="str">
        <f t="shared" si="0"/>
        <v>Bajo</v>
      </c>
      <c r="Q34" s="20">
        <f>IFERROR(VLOOKUP(N34,LISTAS!$Q$2:$R$4,2,0),"")</f>
        <v>3</v>
      </c>
      <c r="R34" s="20">
        <f>IFERROR(VLOOKUP(O34,LISTAS!$S$2:$T$4,2,0),"")</f>
        <v>3</v>
      </c>
      <c r="S34" s="20">
        <f t="shared" si="1"/>
        <v>9</v>
      </c>
      <c r="T34" s="20" t="str">
        <f t="shared" si="2"/>
        <v>Tolerable</v>
      </c>
      <c r="U34" s="20" t="str">
        <f t="shared" si="3"/>
        <v>No</v>
      </c>
      <c r="V34" s="35" t="s">
        <v>222</v>
      </c>
      <c r="W34" s="36"/>
      <c r="X34" s="34"/>
      <c r="Y34" s="34"/>
      <c r="Z34" s="34"/>
      <c r="AA34" s="34"/>
      <c r="AB34" s="35"/>
    </row>
    <row r="35" spans="1:28" s="32" customFormat="1" ht="49.9" customHeight="1">
      <c r="A35" s="164"/>
      <c r="B35" s="156"/>
      <c r="C35" s="42" t="s">
        <v>209</v>
      </c>
      <c r="D35" s="156"/>
      <c r="E35" s="156"/>
      <c r="F35" s="157"/>
      <c r="G35" s="157"/>
      <c r="H35" s="157"/>
      <c r="I35" s="163"/>
      <c r="J35" s="33" t="s">
        <v>10</v>
      </c>
      <c r="K35" s="34" t="s">
        <v>31</v>
      </c>
      <c r="L35" s="67" t="s">
        <v>35</v>
      </c>
      <c r="M35" s="68" t="s">
        <v>68</v>
      </c>
      <c r="N35" s="33" t="s">
        <v>50</v>
      </c>
      <c r="O35" s="40" t="s">
        <v>51</v>
      </c>
      <c r="P35" s="20" t="str">
        <f t="shared" si="0"/>
        <v>Bajo</v>
      </c>
      <c r="Q35" s="20">
        <f>IFERROR(VLOOKUP(N35,LISTAS!$Q$2:$R$4,2,0),"")</f>
        <v>3</v>
      </c>
      <c r="R35" s="20">
        <f>IFERROR(VLOOKUP(O35,LISTAS!$S$2:$T$4,2,0),"")</f>
        <v>3</v>
      </c>
      <c r="S35" s="20">
        <f t="shared" si="1"/>
        <v>9</v>
      </c>
      <c r="T35" s="20" t="str">
        <f t="shared" si="2"/>
        <v>Tolerable</v>
      </c>
      <c r="U35" s="20" t="str">
        <f t="shared" si="3"/>
        <v>No</v>
      </c>
      <c r="V35" s="35" t="s">
        <v>223</v>
      </c>
      <c r="W35" s="36"/>
      <c r="X35" s="34"/>
      <c r="Y35" s="34"/>
      <c r="Z35" s="34"/>
      <c r="AA35" s="34"/>
      <c r="AB35" s="35"/>
    </row>
    <row r="36" spans="1:28" s="32" customFormat="1" ht="40.5">
      <c r="A36" s="164"/>
      <c r="B36" s="156"/>
      <c r="C36" s="42" t="s">
        <v>209</v>
      </c>
      <c r="D36" s="156"/>
      <c r="E36" s="156"/>
      <c r="F36" s="157"/>
      <c r="G36" s="157"/>
      <c r="H36" s="157"/>
      <c r="I36" s="163"/>
      <c r="J36" s="33" t="s">
        <v>11</v>
      </c>
      <c r="K36" s="34" t="s">
        <v>32</v>
      </c>
      <c r="L36" s="69" t="s">
        <v>48</v>
      </c>
      <c r="M36" s="68" t="s">
        <v>73</v>
      </c>
      <c r="N36" s="33" t="s">
        <v>60</v>
      </c>
      <c r="O36" s="40" t="s">
        <v>38</v>
      </c>
      <c r="P36" s="20" t="str">
        <f t="shared" si="0"/>
        <v>Bajo</v>
      </c>
      <c r="Q36" s="20">
        <f>IFERROR(VLOOKUP(N36,LISTAS!$Q$2:$R$4,2,0),"")</f>
        <v>5</v>
      </c>
      <c r="R36" s="20">
        <f>IFERROR(VLOOKUP(O36,LISTAS!$S$2:$T$4,2,0),"")</f>
        <v>1</v>
      </c>
      <c r="S36" s="20">
        <f t="shared" si="1"/>
        <v>5</v>
      </c>
      <c r="T36" s="20" t="str">
        <f t="shared" si="2"/>
        <v>Tolerable</v>
      </c>
      <c r="U36" s="20" t="str">
        <f t="shared" si="3"/>
        <v>No</v>
      </c>
      <c r="V36" s="79" t="s">
        <v>224</v>
      </c>
      <c r="W36" s="36"/>
      <c r="X36" s="34"/>
      <c r="Y36" s="34"/>
      <c r="Z36" s="34"/>
      <c r="AA36" s="34"/>
      <c r="AB36" s="35"/>
    </row>
    <row r="37" spans="1:28" s="32" customFormat="1" ht="121.5">
      <c r="A37" s="164"/>
      <c r="B37" s="156"/>
      <c r="C37" s="42" t="s">
        <v>209</v>
      </c>
      <c r="D37" s="156"/>
      <c r="E37" s="156"/>
      <c r="F37" s="157"/>
      <c r="G37" s="157"/>
      <c r="H37" s="157"/>
      <c r="I37" s="163"/>
      <c r="J37" s="33" t="s">
        <v>13</v>
      </c>
      <c r="K37" s="34" t="s">
        <v>34</v>
      </c>
      <c r="L37" s="67" t="s">
        <v>35</v>
      </c>
      <c r="M37" s="68" t="s">
        <v>79</v>
      </c>
      <c r="N37" s="33" t="s">
        <v>60</v>
      </c>
      <c r="O37" s="40" t="s">
        <v>51</v>
      </c>
      <c r="P37" s="20" t="str">
        <f t="shared" ref="P37" si="4">IFERROR(IF(S37="","",IF(S37&lt;=10,"Bajo",IF(S37&lt;=15,"Moderado",IF(S37&gt;15,"Alto","")))),"")</f>
        <v>Moderado</v>
      </c>
      <c r="Q37" s="20">
        <f>IFERROR(VLOOKUP(N37,LISTAS!$Q$2:$R$4,2,0),"")</f>
        <v>5</v>
      </c>
      <c r="R37" s="20">
        <f>IFERROR(VLOOKUP(O37,LISTAS!$S$2:$T$4,2,0),"")</f>
        <v>3</v>
      </c>
      <c r="S37" s="20">
        <f t="shared" ref="S37" si="5">IFERROR(Q37*R37,"")</f>
        <v>15</v>
      </c>
      <c r="T37" s="20" t="str">
        <f t="shared" ref="T37" si="6">IFERROR(IF(S37="","",IF(S37&lt;=10,"Tolerable",IF(S37&lt;=15,"Potencialmente no tolerable",IF(S37&gt;15,"No tolerable","")))),"")</f>
        <v>Potencialmente no tolerable</v>
      </c>
      <c r="U37" s="20" t="str">
        <f t="shared" ref="U37" si="7">IFERROR(IF(T37="","",IF(T37="Tolerable","No",IF(T37="Potencialmente no tolerable","No",IF(T37="No tolerable","Si","")))),"")</f>
        <v>No</v>
      </c>
      <c r="V37" s="85" t="s">
        <v>225</v>
      </c>
      <c r="W37" s="36"/>
      <c r="X37" s="34"/>
      <c r="Y37" s="34"/>
      <c r="Z37" s="34"/>
      <c r="AA37" s="34"/>
      <c r="AB37" s="35"/>
    </row>
    <row r="38" spans="1:28" s="32" customFormat="1" ht="38.25" customHeight="1">
      <c r="A38" s="164"/>
      <c r="B38" s="156"/>
      <c r="C38" s="42" t="s">
        <v>209</v>
      </c>
      <c r="D38" s="156"/>
      <c r="E38" s="156"/>
      <c r="F38" s="157"/>
      <c r="G38" s="157"/>
      <c r="H38" s="157"/>
      <c r="I38" s="163"/>
      <c r="J38" s="33" t="s">
        <v>226</v>
      </c>
      <c r="K38" s="34" t="s">
        <v>33</v>
      </c>
      <c r="L38" s="67" t="s">
        <v>35</v>
      </c>
      <c r="M38" s="68" t="s">
        <v>76</v>
      </c>
      <c r="N38" s="33" t="s">
        <v>60</v>
      </c>
      <c r="O38" s="40" t="s">
        <v>38</v>
      </c>
      <c r="P38" s="20" t="str">
        <f t="shared" si="0"/>
        <v>Bajo</v>
      </c>
      <c r="Q38" s="20">
        <f>IFERROR(VLOOKUP(N38,LISTAS!$Q$2:$R$4,2,0),"")</f>
        <v>5</v>
      </c>
      <c r="R38" s="20">
        <f>IFERROR(VLOOKUP(O38,LISTAS!$S$2:$T$4,2,0),"")</f>
        <v>1</v>
      </c>
      <c r="S38" s="20">
        <f t="shared" si="1"/>
        <v>5</v>
      </c>
      <c r="T38" s="20" t="str">
        <f t="shared" si="2"/>
        <v>Tolerable</v>
      </c>
      <c r="U38" s="20" t="str">
        <f t="shared" si="3"/>
        <v>No</v>
      </c>
      <c r="V38" s="35" t="s">
        <v>227</v>
      </c>
      <c r="W38" s="36"/>
      <c r="X38" s="34"/>
      <c r="Y38" s="34"/>
      <c r="Z38" s="34"/>
      <c r="AA38" s="34"/>
      <c r="AB38" s="35"/>
    </row>
    <row r="39" spans="1:28" s="32" customFormat="1" ht="121.5">
      <c r="A39" s="164" t="s">
        <v>228</v>
      </c>
      <c r="B39" s="156" t="s">
        <v>229</v>
      </c>
      <c r="C39" s="42" t="s">
        <v>230</v>
      </c>
      <c r="D39" s="156" t="s">
        <v>231</v>
      </c>
      <c r="E39" s="156" t="s">
        <v>232</v>
      </c>
      <c r="F39" s="157" t="s">
        <v>2</v>
      </c>
      <c r="G39" s="157" t="s">
        <v>83</v>
      </c>
      <c r="H39" s="157" t="s">
        <v>24</v>
      </c>
      <c r="I39" s="163" t="s">
        <v>185</v>
      </c>
      <c r="J39" s="33" t="s">
        <v>9</v>
      </c>
      <c r="K39" s="34" t="s">
        <v>67</v>
      </c>
      <c r="L39" s="67" t="s">
        <v>35</v>
      </c>
      <c r="M39" s="68" t="s">
        <v>59</v>
      </c>
      <c r="N39" s="33" t="s">
        <v>60</v>
      </c>
      <c r="O39" s="40" t="s">
        <v>51</v>
      </c>
      <c r="P39" s="20" t="str">
        <f t="shared" si="0"/>
        <v>Moderado</v>
      </c>
      <c r="Q39" s="20">
        <f>IFERROR(VLOOKUP(N39,LISTAS!$Q$2:$R$4,2,0),"")</f>
        <v>5</v>
      </c>
      <c r="R39" s="20">
        <f>IFERROR(VLOOKUP(O39,LISTAS!$S$2:$T$4,2,0),"")</f>
        <v>3</v>
      </c>
      <c r="S39" s="20">
        <f t="shared" si="1"/>
        <v>15</v>
      </c>
      <c r="T39" s="20" t="str">
        <f t="shared" si="2"/>
        <v>Potencialmente no tolerable</v>
      </c>
      <c r="U39" s="20" t="str">
        <f t="shared" si="3"/>
        <v>No</v>
      </c>
      <c r="V39" s="83" t="s">
        <v>233</v>
      </c>
      <c r="W39" s="36"/>
      <c r="X39" s="34"/>
      <c r="Y39" s="34"/>
      <c r="Z39" s="34"/>
      <c r="AA39" s="34"/>
      <c r="AB39" s="35"/>
    </row>
    <row r="40" spans="1:28" s="32" customFormat="1" ht="51.6" customHeight="1">
      <c r="A40" s="164"/>
      <c r="B40" s="156"/>
      <c r="C40" s="42" t="s">
        <v>230</v>
      </c>
      <c r="D40" s="156"/>
      <c r="E40" s="156"/>
      <c r="F40" s="157"/>
      <c r="G40" s="157"/>
      <c r="H40" s="157"/>
      <c r="I40" s="163"/>
      <c r="J40" s="33" t="s">
        <v>10</v>
      </c>
      <c r="K40" s="34" t="s">
        <v>31</v>
      </c>
      <c r="L40" s="67" t="s">
        <v>35</v>
      </c>
      <c r="M40" s="68" t="s">
        <v>68</v>
      </c>
      <c r="N40" s="33" t="s">
        <v>50</v>
      </c>
      <c r="O40" s="40" t="s">
        <v>51</v>
      </c>
      <c r="P40" s="20" t="str">
        <f t="shared" si="0"/>
        <v>Bajo</v>
      </c>
      <c r="Q40" s="20">
        <f>IFERROR(VLOOKUP(N40,LISTAS!$Q$2:$R$4,2,0),"")</f>
        <v>3</v>
      </c>
      <c r="R40" s="20">
        <f>IFERROR(VLOOKUP(O40,LISTAS!$S$2:$T$4,2,0),"")</f>
        <v>3</v>
      </c>
      <c r="S40" s="20">
        <f t="shared" si="1"/>
        <v>9</v>
      </c>
      <c r="T40" s="20" t="str">
        <f t="shared" si="2"/>
        <v>Tolerable</v>
      </c>
      <c r="U40" s="20" t="str">
        <f t="shared" si="3"/>
        <v>No</v>
      </c>
      <c r="V40" s="35" t="s">
        <v>234</v>
      </c>
      <c r="W40" s="36"/>
      <c r="X40" s="34"/>
      <c r="Y40" s="34"/>
      <c r="Z40" s="34"/>
      <c r="AA40" s="34"/>
      <c r="AB40" s="35"/>
    </row>
    <row r="41" spans="1:28" s="32" customFormat="1" ht="40.5">
      <c r="A41" s="164"/>
      <c r="B41" s="156"/>
      <c r="C41" s="42" t="s">
        <v>230</v>
      </c>
      <c r="D41" s="156"/>
      <c r="E41" s="156"/>
      <c r="F41" s="157"/>
      <c r="G41" s="157"/>
      <c r="H41" s="157"/>
      <c r="I41" s="163"/>
      <c r="J41" s="33" t="s">
        <v>11</v>
      </c>
      <c r="K41" s="34" t="s">
        <v>32</v>
      </c>
      <c r="L41" s="69" t="s">
        <v>48</v>
      </c>
      <c r="M41" s="68" t="s">
        <v>73</v>
      </c>
      <c r="N41" s="33" t="s">
        <v>60</v>
      </c>
      <c r="O41" s="40" t="s">
        <v>38</v>
      </c>
      <c r="P41" s="20" t="str">
        <f t="shared" si="0"/>
        <v>Bajo</v>
      </c>
      <c r="Q41" s="20">
        <f>IFERROR(VLOOKUP(N41,LISTAS!$Q$2:$R$4,2,0),"")</f>
        <v>5</v>
      </c>
      <c r="R41" s="20">
        <f>IFERROR(VLOOKUP(O41,LISTAS!$S$2:$T$4,2,0),"")</f>
        <v>1</v>
      </c>
      <c r="S41" s="20">
        <f t="shared" si="1"/>
        <v>5</v>
      </c>
      <c r="T41" s="20" t="str">
        <f t="shared" si="2"/>
        <v>Tolerable</v>
      </c>
      <c r="U41" s="20" t="str">
        <f t="shared" si="3"/>
        <v>No</v>
      </c>
      <c r="V41" s="35" t="s">
        <v>224</v>
      </c>
      <c r="W41" s="36"/>
      <c r="X41" s="34"/>
      <c r="Y41" s="34"/>
      <c r="Z41" s="34"/>
      <c r="AA41" s="34"/>
      <c r="AB41" s="35"/>
    </row>
    <row r="42" spans="1:28" s="32" customFormat="1" ht="40.5">
      <c r="A42" s="164"/>
      <c r="B42" s="156"/>
      <c r="C42" s="42" t="s">
        <v>230</v>
      </c>
      <c r="D42" s="156"/>
      <c r="E42" s="156"/>
      <c r="F42" s="157"/>
      <c r="G42" s="157"/>
      <c r="H42" s="157"/>
      <c r="I42" s="163"/>
      <c r="J42" s="33" t="s">
        <v>9</v>
      </c>
      <c r="K42" s="34" t="s">
        <v>75</v>
      </c>
      <c r="L42" s="69" t="s">
        <v>48</v>
      </c>
      <c r="M42" s="68" t="s">
        <v>59</v>
      </c>
      <c r="N42" s="33" t="s">
        <v>60</v>
      </c>
      <c r="O42" s="40" t="s">
        <v>38</v>
      </c>
      <c r="P42" s="20" t="str">
        <f t="shared" si="0"/>
        <v>Bajo</v>
      </c>
      <c r="Q42" s="20">
        <f>IFERROR(VLOOKUP(N42,LISTAS!$Q$2:$R$4,2,0),"")</f>
        <v>5</v>
      </c>
      <c r="R42" s="20">
        <f>IFERROR(VLOOKUP(O42,LISTAS!$S$2:$T$4,2,0),"")</f>
        <v>1</v>
      </c>
      <c r="S42" s="20">
        <f t="shared" si="1"/>
        <v>5</v>
      </c>
      <c r="T42" s="20" t="str">
        <f t="shared" si="2"/>
        <v>Tolerable</v>
      </c>
      <c r="U42" s="20" t="str">
        <f t="shared" si="3"/>
        <v>No</v>
      </c>
      <c r="V42" s="35" t="s">
        <v>235</v>
      </c>
      <c r="W42" s="36"/>
      <c r="X42" s="34"/>
      <c r="Y42" s="34"/>
      <c r="Z42" s="34"/>
      <c r="AA42" s="34"/>
      <c r="AB42" s="35"/>
    </row>
    <row r="43" spans="1:28" s="32" customFormat="1" ht="189">
      <c r="A43" s="164"/>
      <c r="B43" s="156"/>
      <c r="C43" s="42" t="s">
        <v>230</v>
      </c>
      <c r="D43" s="156"/>
      <c r="E43" s="156"/>
      <c r="F43" s="157"/>
      <c r="G43" s="157"/>
      <c r="H43" s="157"/>
      <c r="I43" s="163"/>
      <c r="J43" s="33" t="s">
        <v>13</v>
      </c>
      <c r="K43" s="34" t="s">
        <v>34</v>
      </c>
      <c r="L43" s="67" t="s">
        <v>35</v>
      </c>
      <c r="M43" s="68" t="s">
        <v>79</v>
      </c>
      <c r="N43" s="33" t="s">
        <v>60</v>
      </c>
      <c r="O43" s="40" t="s">
        <v>61</v>
      </c>
      <c r="P43" s="20" t="str">
        <f t="shared" si="0"/>
        <v>Alto</v>
      </c>
      <c r="Q43" s="20">
        <f>IFERROR(VLOOKUP(N43,LISTAS!$Q$2:$R$4,2,0),"")</f>
        <v>5</v>
      </c>
      <c r="R43" s="20">
        <f>IFERROR(VLOOKUP(O43,LISTAS!$S$2:$T$4,2,0),"")</f>
        <v>5</v>
      </c>
      <c r="S43" s="20">
        <f t="shared" si="1"/>
        <v>25</v>
      </c>
      <c r="T43" s="20" t="str">
        <f t="shared" si="2"/>
        <v>No tolerable</v>
      </c>
      <c r="U43" s="20" t="str">
        <f t="shared" si="3"/>
        <v>Si</v>
      </c>
      <c r="V43" s="35" t="s">
        <v>236</v>
      </c>
      <c r="W43" s="36"/>
      <c r="X43" s="34"/>
      <c r="Y43" s="34"/>
      <c r="Z43" s="34"/>
      <c r="AA43" s="34"/>
      <c r="AB43" s="35"/>
    </row>
    <row r="44" spans="1:28" s="32" customFormat="1" ht="108">
      <c r="A44" s="164" t="s">
        <v>180</v>
      </c>
      <c r="B44" s="156" t="s">
        <v>237</v>
      </c>
      <c r="C44" s="42" t="s">
        <v>238</v>
      </c>
      <c r="D44" s="173" t="s">
        <v>239</v>
      </c>
      <c r="E44" s="156" t="s">
        <v>240</v>
      </c>
      <c r="F44" s="157" t="s">
        <v>2</v>
      </c>
      <c r="G44" s="157" t="s">
        <v>83</v>
      </c>
      <c r="H44" s="157" t="s">
        <v>24</v>
      </c>
      <c r="I44" s="163" t="s">
        <v>185</v>
      </c>
      <c r="J44" s="33" t="s">
        <v>4</v>
      </c>
      <c r="K44" s="34" t="s">
        <v>25</v>
      </c>
      <c r="L44" s="67" t="s">
        <v>35</v>
      </c>
      <c r="M44" s="68" t="s">
        <v>36</v>
      </c>
      <c r="N44" s="33" t="s">
        <v>60</v>
      </c>
      <c r="O44" s="40" t="s">
        <v>51</v>
      </c>
      <c r="P44" s="20" t="str">
        <f t="shared" si="0"/>
        <v>Moderado</v>
      </c>
      <c r="Q44" s="20">
        <f>IFERROR(VLOOKUP(N44,LISTAS!$Q$2:$R$4,2,0),"")</f>
        <v>5</v>
      </c>
      <c r="R44" s="20">
        <f>IFERROR(VLOOKUP(O44,LISTAS!$S$2:$T$4,2,0),"")</f>
        <v>3</v>
      </c>
      <c r="S44" s="20">
        <f t="shared" si="1"/>
        <v>15</v>
      </c>
      <c r="T44" s="20" t="str">
        <f t="shared" si="2"/>
        <v>Potencialmente no tolerable</v>
      </c>
      <c r="U44" s="20" t="str">
        <f t="shared" si="3"/>
        <v>No</v>
      </c>
      <c r="V44" s="35" t="s">
        <v>241</v>
      </c>
      <c r="W44" s="36"/>
      <c r="X44" s="34"/>
      <c r="Y44" s="34"/>
      <c r="Z44" s="34"/>
      <c r="AA44" s="34"/>
      <c r="AB44" s="35"/>
    </row>
    <row r="45" spans="1:28" s="32" customFormat="1" ht="94.5">
      <c r="A45" s="164"/>
      <c r="B45" s="156"/>
      <c r="C45" s="42" t="s">
        <v>238</v>
      </c>
      <c r="D45" s="174"/>
      <c r="E45" s="156"/>
      <c r="F45" s="157"/>
      <c r="G45" s="157"/>
      <c r="H45" s="157"/>
      <c r="I45" s="163"/>
      <c r="J45" s="33" t="s">
        <v>4</v>
      </c>
      <c r="K45" s="34" t="s">
        <v>44</v>
      </c>
      <c r="L45" s="67" t="s">
        <v>35</v>
      </c>
      <c r="M45" s="68" t="s">
        <v>36</v>
      </c>
      <c r="N45" s="33" t="s">
        <v>60</v>
      </c>
      <c r="O45" s="40" t="s">
        <v>51</v>
      </c>
      <c r="P45" s="20" t="str">
        <f t="shared" si="0"/>
        <v>Moderado</v>
      </c>
      <c r="Q45" s="20">
        <f>IFERROR(VLOOKUP(N45,LISTAS!$Q$2:$R$4,2,0),"")</f>
        <v>5</v>
      </c>
      <c r="R45" s="20">
        <f>IFERROR(VLOOKUP(O45,LISTAS!$S$2:$T$4,2,0),"")</f>
        <v>3</v>
      </c>
      <c r="S45" s="20">
        <f t="shared" si="1"/>
        <v>15</v>
      </c>
      <c r="T45" s="20" t="str">
        <f t="shared" si="2"/>
        <v>Potencialmente no tolerable</v>
      </c>
      <c r="U45" s="20" t="str">
        <f t="shared" si="3"/>
        <v>No</v>
      </c>
      <c r="V45" s="35" t="s">
        <v>242</v>
      </c>
      <c r="W45" s="36"/>
      <c r="X45" s="34"/>
      <c r="Y45" s="34"/>
      <c r="Z45" s="34"/>
      <c r="AA45" s="34"/>
      <c r="AB45" s="35"/>
    </row>
    <row r="46" spans="1:28" s="32" customFormat="1" ht="38.450000000000003" customHeight="1">
      <c r="A46" s="164"/>
      <c r="B46" s="156"/>
      <c r="C46" s="42" t="s">
        <v>238</v>
      </c>
      <c r="D46" s="174"/>
      <c r="E46" s="156"/>
      <c r="F46" s="157"/>
      <c r="G46" s="157"/>
      <c r="H46" s="157"/>
      <c r="I46" s="163"/>
      <c r="J46" s="33" t="s">
        <v>4</v>
      </c>
      <c r="K46" s="34" t="s">
        <v>71</v>
      </c>
      <c r="L46" s="67" t="s">
        <v>35</v>
      </c>
      <c r="M46" s="68" t="s">
        <v>36</v>
      </c>
      <c r="N46" s="33" t="s">
        <v>60</v>
      </c>
      <c r="O46" s="40" t="s">
        <v>38</v>
      </c>
      <c r="P46" s="20" t="str">
        <f t="shared" si="0"/>
        <v>Bajo</v>
      </c>
      <c r="Q46" s="20">
        <f>IFERROR(VLOOKUP(N46,LISTAS!$Q$2:$R$4,2,0),"")</f>
        <v>5</v>
      </c>
      <c r="R46" s="20">
        <f>IFERROR(VLOOKUP(O46,LISTAS!$S$2:$T$4,2,0),"")</f>
        <v>1</v>
      </c>
      <c r="S46" s="20">
        <f t="shared" si="1"/>
        <v>5</v>
      </c>
      <c r="T46" s="20" t="str">
        <f t="shared" si="2"/>
        <v>Tolerable</v>
      </c>
      <c r="U46" s="20" t="str">
        <f t="shared" si="3"/>
        <v>No</v>
      </c>
      <c r="V46" s="35" t="s">
        <v>243</v>
      </c>
      <c r="W46" s="36"/>
      <c r="X46" s="34"/>
      <c r="Y46" s="34"/>
      <c r="Z46" s="34"/>
      <c r="AA46" s="34"/>
      <c r="AB46" s="35"/>
    </row>
    <row r="47" spans="1:28" s="32" customFormat="1" ht="26.45" customHeight="1">
      <c r="A47" s="164"/>
      <c r="B47" s="156"/>
      <c r="C47" s="42" t="s">
        <v>238</v>
      </c>
      <c r="D47" s="174"/>
      <c r="E47" s="156"/>
      <c r="F47" s="157"/>
      <c r="G47" s="157"/>
      <c r="H47" s="157"/>
      <c r="I47" s="163"/>
      <c r="J47" s="33" t="s">
        <v>8</v>
      </c>
      <c r="K47" s="34" t="s">
        <v>29</v>
      </c>
      <c r="L47" s="67" t="s">
        <v>35</v>
      </c>
      <c r="M47" s="68" t="s">
        <v>59</v>
      </c>
      <c r="N47" s="33" t="s">
        <v>50</v>
      </c>
      <c r="O47" s="40" t="s">
        <v>38</v>
      </c>
      <c r="P47" s="20" t="str">
        <f t="shared" si="0"/>
        <v>Bajo</v>
      </c>
      <c r="Q47" s="20">
        <f>IFERROR(VLOOKUP(N47,LISTAS!$Q$2:$R$4,2,0),"")</f>
        <v>3</v>
      </c>
      <c r="R47" s="20">
        <f>IFERROR(VLOOKUP(O47,LISTAS!$S$2:$T$4,2,0),"")</f>
        <v>1</v>
      </c>
      <c r="S47" s="20">
        <f t="shared" si="1"/>
        <v>3</v>
      </c>
      <c r="T47" s="20" t="str">
        <f t="shared" si="2"/>
        <v>Tolerable</v>
      </c>
      <c r="U47" s="20" t="str">
        <f t="shared" si="3"/>
        <v>No</v>
      </c>
      <c r="V47" s="35" t="s">
        <v>244</v>
      </c>
      <c r="W47" s="36"/>
      <c r="X47" s="34"/>
      <c r="Y47" s="34"/>
      <c r="Z47" s="34"/>
      <c r="AA47" s="34"/>
      <c r="AB47" s="35"/>
    </row>
    <row r="48" spans="1:28" s="32" customFormat="1" ht="27">
      <c r="A48" s="164"/>
      <c r="B48" s="156"/>
      <c r="C48" s="42" t="s">
        <v>238</v>
      </c>
      <c r="D48" s="174"/>
      <c r="E48" s="156"/>
      <c r="F48" s="157"/>
      <c r="G48" s="157"/>
      <c r="H48" s="157"/>
      <c r="I48" s="163"/>
      <c r="J48" s="33" t="s">
        <v>11</v>
      </c>
      <c r="K48" s="34" t="s">
        <v>32</v>
      </c>
      <c r="L48" s="69" t="s">
        <v>48</v>
      </c>
      <c r="M48" s="68" t="s">
        <v>73</v>
      </c>
      <c r="N48" s="33" t="s">
        <v>60</v>
      </c>
      <c r="O48" s="40" t="s">
        <v>38</v>
      </c>
      <c r="P48" s="20" t="str">
        <f t="shared" si="0"/>
        <v>Bajo</v>
      </c>
      <c r="Q48" s="20">
        <f>IFERROR(VLOOKUP(N48,LISTAS!$Q$2:$R$4,2,0),"")</f>
        <v>5</v>
      </c>
      <c r="R48" s="20">
        <f>IFERROR(VLOOKUP(O48,LISTAS!$S$2:$T$4,2,0),"")</f>
        <v>1</v>
      </c>
      <c r="S48" s="20">
        <f t="shared" si="1"/>
        <v>5</v>
      </c>
      <c r="T48" s="20" t="str">
        <f t="shared" si="2"/>
        <v>Tolerable</v>
      </c>
      <c r="U48" s="20" t="str">
        <f t="shared" si="3"/>
        <v>No</v>
      </c>
      <c r="V48" s="35" t="s">
        <v>245</v>
      </c>
      <c r="W48" s="36"/>
      <c r="X48" s="34"/>
      <c r="Y48" s="34"/>
      <c r="Z48" s="34"/>
      <c r="AA48" s="34"/>
      <c r="AB48" s="35"/>
    </row>
    <row r="49" spans="1:28" s="32" customFormat="1" ht="121.5">
      <c r="A49" s="164"/>
      <c r="B49" s="156"/>
      <c r="C49" s="42" t="s">
        <v>238</v>
      </c>
      <c r="D49" s="175"/>
      <c r="E49" s="156"/>
      <c r="F49" s="157"/>
      <c r="G49" s="157"/>
      <c r="H49" s="157"/>
      <c r="I49" s="163"/>
      <c r="J49" s="33" t="s">
        <v>9</v>
      </c>
      <c r="K49" s="34" t="s">
        <v>47</v>
      </c>
      <c r="L49" s="67" t="s">
        <v>35</v>
      </c>
      <c r="M49" s="68" t="s">
        <v>59</v>
      </c>
      <c r="N49" s="33" t="s">
        <v>50</v>
      </c>
      <c r="O49" s="40" t="s">
        <v>51</v>
      </c>
      <c r="P49" s="20" t="str">
        <f t="shared" si="0"/>
        <v>Bajo</v>
      </c>
      <c r="Q49" s="20">
        <f>IFERROR(VLOOKUP(N49,LISTAS!$Q$2:$R$4,2,0),"")</f>
        <v>3</v>
      </c>
      <c r="R49" s="20">
        <f>IFERROR(VLOOKUP(O49,LISTAS!$S$2:$T$4,2,0),"")</f>
        <v>3</v>
      </c>
      <c r="S49" s="20">
        <f t="shared" si="1"/>
        <v>9</v>
      </c>
      <c r="T49" s="20" t="str">
        <f t="shared" si="2"/>
        <v>Tolerable</v>
      </c>
      <c r="U49" s="20" t="str">
        <f t="shared" si="3"/>
        <v>No</v>
      </c>
      <c r="V49" s="35" t="s">
        <v>246</v>
      </c>
      <c r="W49" s="36"/>
      <c r="X49" s="34"/>
      <c r="Y49" s="34"/>
      <c r="Z49" s="34"/>
      <c r="AA49" s="34"/>
      <c r="AB49" s="35"/>
    </row>
    <row r="50" spans="1:28">
      <c r="J50" s="39"/>
      <c r="K50" s="32"/>
      <c r="N50" s="39"/>
      <c r="O50" s="39"/>
    </row>
    <row r="51" spans="1:28">
      <c r="J51" s="39"/>
      <c r="K51" s="32"/>
      <c r="N51" s="39"/>
      <c r="O51" s="39"/>
    </row>
    <row r="52" spans="1:28">
      <c r="J52" s="39"/>
      <c r="K52" s="32"/>
      <c r="N52" s="39"/>
      <c r="O52" s="39"/>
    </row>
    <row r="53" spans="1:28">
      <c r="J53" s="39"/>
      <c r="K53" s="32"/>
      <c r="N53" s="39"/>
      <c r="O53" s="39"/>
    </row>
    <row r="54" spans="1:28">
      <c r="J54" s="39"/>
      <c r="K54" s="32"/>
      <c r="N54" s="39"/>
      <c r="O54" s="39"/>
    </row>
    <row r="55" spans="1:28">
      <c r="J55" s="39"/>
      <c r="K55" s="32"/>
      <c r="N55" s="39"/>
      <c r="O55" s="39"/>
    </row>
    <row r="56" spans="1:28">
      <c r="J56" s="39"/>
      <c r="K56" s="32"/>
      <c r="N56" s="39"/>
      <c r="O56" s="39"/>
    </row>
    <row r="57" spans="1:28">
      <c r="J57" s="39"/>
      <c r="K57" s="32"/>
      <c r="N57" s="39"/>
      <c r="O57" s="39"/>
    </row>
    <row r="58" spans="1:28">
      <c r="J58" s="39"/>
      <c r="K58" s="32"/>
      <c r="N58" s="39"/>
      <c r="O58" s="39"/>
    </row>
    <row r="59" spans="1:28">
      <c r="J59" s="39"/>
      <c r="K59" s="32"/>
      <c r="N59" s="39"/>
      <c r="O59" s="39"/>
    </row>
    <row r="60" spans="1:28">
      <c r="J60" s="39"/>
      <c r="K60" s="32"/>
      <c r="N60" s="39"/>
      <c r="O60" s="39"/>
    </row>
    <row r="61" spans="1:28">
      <c r="J61" s="39"/>
      <c r="K61" s="32"/>
    </row>
    <row r="62" spans="1:28">
      <c r="J62" s="39"/>
      <c r="K62" s="32"/>
    </row>
    <row r="63" spans="1:28">
      <c r="J63" s="39"/>
      <c r="K63" s="32"/>
    </row>
    <row r="64" spans="1:28">
      <c r="J64" s="39"/>
      <c r="K64" s="32"/>
    </row>
    <row r="65" spans="10:11">
      <c r="J65" s="39"/>
      <c r="K65" s="32"/>
    </row>
    <row r="66" spans="10:11">
      <c r="J66" s="39"/>
      <c r="K66" s="32"/>
    </row>
    <row r="67" spans="10:11">
      <c r="J67" s="39"/>
      <c r="K67" s="32"/>
    </row>
    <row r="68" spans="10:11">
      <c r="J68" s="39"/>
      <c r="K68" s="32"/>
    </row>
    <row r="69" spans="10:11">
      <c r="J69" s="39"/>
      <c r="K69" s="32"/>
    </row>
    <row r="70" spans="10:11">
      <c r="J70" s="39"/>
      <c r="K70" s="32"/>
    </row>
    <row r="71" spans="10:11">
      <c r="J71" s="39"/>
      <c r="K71" s="32"/>
    </row>
    <row r="72" spans="10:11">
      <c r="J72" s="39"/>
      <c r="K72" s="32"/>
    </row>
    <row r="73" spans="10:11">
      <c r="J73" s="39"/>
      <c r="K73" s="32"/>
    </row>
    <row r="74" spans="10:11">
      <c r="J74" s="39"/>
      <c r="K74" s="32"/>
    </row>
    <row r="75" spans="10:11">
      <c r="J75" s="39"/>
      <c r="K75" s="32"/>
    </row>
    <row r="76" spans="10:11">
      <c r="J76" s="39"/>
      <c r="K76" s="32"/>
    </row>
    <row r="77" spans="10:11">
      <c r="J77" s="39"/>
      <c r="K77" s="32"/>
    </row>
    <row r="78" spans="10:11">
      <c r="J78" s="39"/>
      <c r="K78" s="32"/>
    </row>
    <row r="79" spans="10:11">
      <c r="J79" s="39"/>
      <c r="K79" s="32"/>
    </row>
    <row r="80" spans="10:11">
      <c r="J80" s="39"/>
      <c r="K80" s="32"/>
    </row>
    <row r="81" spans="10:11">
      <c r="J81" s="39"/>
      <c r="K81" s="32"/>
    </row>
    <row r="82" spans="10:11">
      <c r="J82" s="39"/>
      <c r="K82" s="32"/>
    </row>
    <row r="83" spans="10:11">
      <c r="J83" s="39"/>
      <c r="K83" s="32"/>
    </row>
    <row r="84" spans="10:11">
      <c r="J84" s="39"/>
      <c r="K84" s="32"/>
    </row>
    <row r="85" spans="10:11">
      <c r="J85" s="39"/>
      <c r="K85" s="32"/>
    </row>
    <row r="86" spans="10:11">
      <c r="J86" s="39"/>
      <c r="K86" s="32"/>
    </row>
    <row r="87" spans="10:11">
      <c r="J87" s="39"/>
      <c r="K87" s="32"/>
    </row>
    <row r="88" spans="10:11">
      <c r="J88" s="39"/>
      <c r="K88" s="32"/>
    </row>
    <row r="89" spans="10:11">
      <c r="J89" s="39"/>
      <c r="K89" s="32"/>
    </row>
    <row r="90" spans="10:11">
      <c r="J90" s="39"/>
      <c r="K90" s="32"/>
    </row>
    <row r="91" spans="10:11">
      <c r="J91" s="39"/>
      <c r="K91" s="32"/>
    </row>
    <row r="92" spans="10:11">
      <c r="J92" s="39"/>
      <c r="K92" s="32"/>
    </row>
    <row r="93" spans="10:11">
      <c r="J93" s="39"/>
      <c r="K93" s="32"/>
    </row>
    <row r="94" spans="10:11">
      <c r="J94" s="39"/>
      <c r="K94" s="32"/>
    </row>
    <row r="95" spans="10:11">
      <c r="J95" s="39"/>
      <c r="K95" s="32"/>
    </row>
  </sheetData>
  <sheetProtection formatCells="0" formatColumns="0" formatRows="0"/>
  <protectedRanges>
    <protectedRange algorithmName="SHA-512" hashValue="09jzJxAH+giazvQZmJXE//0PbwPk2MA19AcMNldQXcPcMJS1oCImliZCAhf2M6cySJZVX9tGxdCyjL9WdlsgIQ==" saltValue="sqwP5QeRd1XHfZLWWsfXpQ==" spinCount="100000" sqref="P7:U49" name="VALORACION"/>
  </protectedRanges>
  <mergeCells count="51">
    <mergeCell ref="E24:E38"/>
    <mergeCell ref="F24:F38"/>
    <mergeCell ref="G24:G38"/>
    <mergeCell ref="H24:H38"/>
    <mergeCell ref="I24:I38"/>
    <mergeCell ref="E39:E43"/>
    <mergeCell ref="F39:F43"/>
    <mergeCell ref="G39:G43"/>
    <mergeCell ref="H39:H43"/>
    <mergeCell ref="I39:I43"/>
    <mergeCell ref="E44:E49"/>
    <mergeCell ref="F44:F49"/>
    <mergeCell ref="G44:G49"/>
    <mergeCell ref="H44:H49"/>
    <mergeCell ref="I44:I49"/>
    <mergeCell ref="A39:A43"/>
    <mergeCell ref="B39:B43"/>
    <mergeCell ref="D39:D43"/>
    <mergeCell ref="D44:D49"/>
    <mergeCell ref="B44:B49"/>
    <mergeCell ref="A44:A49"/>
    <mergeCell ref="A12:A23"/>
    <mergeCell ref="D24:D38"/>
    <mergeCell ref="B24:B38"/>
    <mergeCell ref="A24:A38"/>
    <mergeCell ref="B7:B11"/>
    <mergeCell ref="A7:A11"/>
    <mergeCell ref="D12:D23"/>
    <mergeCell ref="B12:B23"/>
    <mergeCell ref="D7:D11"/>
    <mergeCell ref="E12:E23"/>
    <mergeCell ref="F12:F23"/>
    <mergeCell ref="H7:H11"/>
    <mergeCell ref="I7:I11"/>
    <mergeCell ref="E7:E11"/>
    <mergeCell ref="G12:G23"/>
    <mergeCell ref="H12:H23"/>
    <mergeCell ref="I12:I23"/>
    <mergeCell ref="F7:F11"/>
    <mergeCell ref="G7:G11"/>
    <mergeCell ref="B1:Y1"/>
    <mergeCell ref="B2:Y2"/>
    <mergeCell ref="B3:Y3"/>
    <mergeCell ref="Z3:AB3"/>
    <mergeCell ref="Z2:AB2"/>
    <mergeCell ref="Z1:AB1"/>
    <mergeCell ref="W4:AB5"/>
    <mergeCell ref="N4:V4"/>
    <mergeCell ref="N5:V5"/>
    <mergeCell ref="J4:M5"/>
    <mergeCell ref="B4:I5"/>
  </mergeCells>
  <conditionalFormatting sqref="L6 L50:L1048576">
    <cfRule type="containsText" dxfId="8" priority="4" operator="containsText" text="Positivo">
      <formula>NOT(ISERROR(SEARCH("Positivo",L6)))</formula>
    </cfRule>
    <cfRule type="containsText" dxfId="7" priority="5" operator="containsText" text="Negativo">
      <formula>NOT(ISERROR(SEARCH("Negativo",L6)))</formula>
    </cfRule>
  </conditionalFormatting>
  <conditionalFormatting sqref="L6">
    <cfRule type="containsText" dxfId="6" priority="7" operator="containsText" text="Positivo">
      <formula>NOT(ISERROR(SEARCH("Positivo",L6)))</formula>
    </cfRule>
  </conditionalFormatting>
  <conditionalFormatting sqref="T6:T1048576">
    <cfRule type="containsText" dxfId="5" priority="1" operator="containsText" text="Potencialmente No Tolerable">
      <formula>NOT(ISERROR(SEARCH("Potencialmente No Tolerable",T6)))</formula>
    </cfRule>
    <cfRule type="containsText" dxfId="4" priority="2" operator="containsText" text="No Tolerable">
      <formula>NOT(ISERROR(SEARCH("No Tolerable",T6)))</formula>
    </cfRule>
    <cfRule type="containsText" dxfId="3" priority="3" operator="containsText" text="Tolerable">
      <formula>NOT(ISERROR(SEARCH("Tolerable",T6)))</formula>
    </cfRule>
  </conditionalFormatting>
  <dataValidations count="2">
    <dataValidation type="list" allowBlank="1" showInputMessage="1" showErrorMessage="1" sqref="G50:G65536 G44" xr:uid="{00000000-0002-0000-0200-000001000000}">
      <formula1>INDIRECT(G44)</formula1>
    </dataValidation>
    <dataValidation type="list" allowBlank="1" showInputMessage="1" showErrorMessage="1" sqref="K7:K60 G7:G43" xr:uid="{00000000-0002-0000-0200-000000000000}">
      <formula1>INDIRECT(F7)</formula1>
    </dataValidation>
  </dataValidations>
  <pageMargins left="0.7" right="0.7" top="0.75" bottom="0.75" header="0.3" footer="0.3"/>
  <pageSetup paperSize="9" orientation="portrait" r:id="rId1"/>
  <ignoredErrors>
    <ignoredError sqref="P38:U49 P7:U36" unlockedFormula="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2000000}">
          <x14:formula1>
            <xm:f>LISTAS!$A$1:$C$1</xm:f>
          </x14:formula1>
          <xm:sqref>F7:F43</xm:sqref>
        </x14:dataValidation>
        <x14:dataValidation type="list" allowBlank="1" showInputMessage="1" showErrorMessage="1" xr:uid="{00000000-0002-0000-0200-000003000000}">
          <x14:formula1>
            <xm:f>LISTAS!$D$2:$D$4</xm:f>
          </x14:formula1>
          <xm:sqref>H7:H43</xm:sqref>
        </x14:dataValidation>
        <x14:dataValidation type="list" allowBlank="1" showInputMessage="1" showErrorMessage="1" xr:uid="{00000000-0002-0000-0200-000004000000}">
          <x14:formula1>
            <xm:f>LISTAS!$E$1:$N$1</xm:f>
          </x14:formula1>
          <xm:sqref>J7:J43</xm:sqref>
        </x14:dataValidation>
        <x14:dataValidation type="list" allowBlank="1" showInputMessage="1" showErrorMessage="1" xr:uid="{00000000-0002-0000-0200-000005000000}">
          <x14:formula1>
            <xm:f>LISTAS!$O$2:$O$3</xm:f>
          </x14:formula1>
          <xm:sqref>L7:L49</xm:sqref>
        </x14:dataValidation>
        <x14:dataValidation type="list" allowBlank="1" showInputMessage="1" showErrorMessage="1" xr:uid="{00000000-0002-0000-0200-000006000000}">
          <x14:formula1>
            <xm:f>LISTAS!$P$2:$P$9</xm:f>
          </x14:formula1>
          <xm:sqref>M7:M49</xm:sqref>
        </x14:dataValidation>
        <x14:dataValidation type="list" allowBlank="1" showInputMessage="1" showErrorMessage="1" xr:uid="{00000000-0002-0000-0200-000007000000}">
          <x14:formula1>
            <xm:f>LISTAS!$Q$2:$Q$4</xm:f>
          </x14:formula1>
          <xm:sqref>N7:N49</xm:sqref>
        </x14:dataValidation>
        <x14:dataValidation type="list" allowBlank="1" showInputMessage="1" showErrorMessage="1" xr:uid="{00000000-0002-0000-0200-000008000000}">
          <x14:formula1>
            <xm:f>LISTAS!$S$2:$S$4</xm:f>
          </x14:formula1>
          <xm:sqref>O7:O49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7010D-36CB-4D0A-994E-01B6462F4B81}">
  <dimension ref="A1:D33"/>
  <sheetViews>
    <sheetView zoomScaleNormal="100" workbookViewId="0">
      <selection activeCell="A3" sqref="A3"/>
    </sheetView>
  </sheetViews>
  <sheetFormatPr defaultColWidth="11.5703125" defaultRowHeight="18"/>
  <cols>
    <col min="1" max="1" width="46.5703125" style="18" bestFit="1" customWidth="1"/>
    <col min="2" max="2" width="23.85546875" style="18" bestFit="1" customWidth="1"/>
    <col min="3" max="3" width="17.28515625" style="19" bestFit="1" customWidth="1"/>
    <col min="4" max="16384" width="11.5703125" style="18"/>
  </cols>
  <sheetData>
    <row r="1" spans="1:4" ht="61.15" customHeight="1">
      <c r="A1" s="176" t="s">
        <v>247</v>
      </c>
      <c r="B1" s="176"/>
      <c r="C1" s="176"/>
      <c r="D1" s="176"/>
    </row>
    <row r="2" spans="1:4">
      <c r="A2"/>
      <c r="B2"/>
      <c r="C2" s="64"/>
    </row>
    <row r="3" spans="1:4">
      <c r="A3" s="86" t="s">
        <v>160</v>
      </c>
      <c r="B3" s="87" t="s">
        <v>248</v>
      </c>
    </row>
    <row r="4" spans="1:4">
      <c r="A4" s="86" t="s">
        <v>14</v>
      </c>
      <c r="B4" s="87" t="s">
        <v>248</v>
      </c>
    </row>
    <row r="5" spans="1:4">
      <c r="A5" s="86" t="s">
        <v>3</v>
      </c>
      <c r="B5" s="87" t="s">
        <v>248</v>
      </c>
    </row>
    <row r="6" spans="1:4">
      <c r="A6" s="11"/>
      <c r="B6" s="11"/>
    </row>
    <row r="7" spans="1:4" s="19" customFormat="1" ht="72">
      <c r="A7" s="88" t="s">
        <v>166</v>
      </c>
      <c r="B7" s="88" t="s">
        <v>167</v>
      </c>
      <c r="C7" s="89" t="s">
        <v>249</v>
      </c>
    </row>
    <row r="8" spans="1:4" s="19" customFormat="1">
      <c r="A8" s="87" t="s">
        <v>6</v>
      </c>
      <c r="B8" s="87"/>
      <c r="C8" s="90">
        <v>17</v>
      </c>
    </row>
    <row r="9" spans="1:4" s="19" customFormat="1">
      <c r="A9" s="87" t="s">
        <v>9</v>
      </c>
      <c r="B9" s="87"/>
      <c r="C9" s="90">
        <v>11.461538461538462</v>
      </c>
    </row>
    <row r="10" spans="1:4">
      <c r="A10" s="87" t="s">
        <v>10</v>
      </c>
      <c r="B10" s="87"/>
      <c r="C10" s="90">
        <v>11</v>
      </c>
    </row>
    <row r="11" spans="1:4">
      <c r="A11" s="87" t="s">
        <v>11</v>
      </c>
      <c r="B11" s="87"/>
      <c r="C11" s="90">
        <v>5</v>
      </c>
    </row>
    <row r="12" spans="1:4">
      <c r="A12" s="87" t="s">
        <v>13</v>
      </c>
      <c r="B12" s="87"/>
      <c r="C12" s="90">
        <v>25</v>
      </c>
    </row>
    <row r="13" spans="1:4">
      <c r="A13" s="87" t="s">
        <v>5</v>
      </c>
      <c r="B13" s="87"/>
      <c r="C13" s="90">
        <v>12</v>
      </c>
    </row>
    <row r="14" spans="1:4">
      <c r="A14" s="87" t="s">
        <v>8</v>
      </c>
      <c r="B14" s="87"/>
      <c r="C14" s="90">
        <v>3</v>
      </c>
    </row>
    <row r="15" spans="1:4">
      <c r="A15" s="87" t="s">
        <v>4</v>
      </c>
      <c r="B15" s="87"/>
      <c r="C15" s="90">
        <v>10.777777777777779</v>
      </c>
    </row>
    <row r="16" spans="1:4">
      <c r="A16" s="87" t="s">
        <v>12</v>
      </c>
      <c r="B16" s="87"/>
      <c r="C16" s="90">
        <v>5</v>
      </c>
    </row>
    <row r="17" spans="1:3" hidden="1">
      <c r="A17" s="87" t="s">
        <v>250</v>
      </c>
      <c r="B17" s="87"/>
      <c r="C17" s="91">
        <v>11</v>
      </c>
    </row>
    <row r="18" spans="1:3">
      <c r="A18"/>
      <c r="B18"/>
      <c r="C18"/>
    </row>
    <row r="19" spans="1:3">
      <c r="A19"/>
      <c r="B19"/>
      <c r="C19"/>
    </row>
    <row r="20" spans="1:3">
      <c r="A20"/>
      <c r="B20"/>
      <c r="C20"/>
    </row>
    <row r="21" spans="1:3">
      <c r="A21"/>
      <c r="B21"/>
      <c r="C21"/>
    </row>
    <row r="22" spans="1:3">
      <c r="A22"/>
      <c r="B22"/>
      <c r="C22"/>
    </row>
    <row r="23" spans="1:3">
      <c r="A23"/>
      <c r="B23"/>
      <c r="C23"/>
    </row>
    <row r="24" spans="1:3">
      <c r="A24"/>
      <c r="B24"/>
      <c r="C24"/>
    </row>
    <row r="25" spans="1:3">
      <c r="A25"/>
      <c r="B25"/>
      <c r="C25"/>
    </row>
    <row r="26" spans="1:3">
      <c r="A26"/>
      <c r="B26"/>
      <c r="C26"/>
    </row>
    <row r="27" spans="1:3">
      <c r="A27"/>
      <c r="B27"/>
      <c r="C27"/>
    </row>
    <row r="28" spans="1:3">
      <c r="A28"/>
      <c r="B28"/>
      <c r="C28"/>
    </row>
    <row r="29" spans="1:3">
      <c r="A29"/>
      <c r="B29"/>
      <c r="C29"/>
    </row>
    <row r="30" spans="1:3">
      <c r="A30"/>
      <c r="B30"/>
      <c r="C30"/>
    </row>
    <row r="31" spans="1:3">
      <c r="A31"/>
      <c r="B31"/>
      <c r="C31"/>
    </row>
    <row r="32" spans="1:3" hidden="1">
      <c r="A32"/>
      <c r="B32"/>
      <c r="C32"/>
    </row>
    <row r="33" spans="1:3">
      <c r="A33"/>
      <c r="B33"/>
      <c r="C33"/>
    </row>
  </sheetData>
  <mergeCells count="1">
    <mergeCell ref="A1:D1"/>
  </mergeCells>
  <conditionalFormatting pivot="1" sqref="C8:C16">
    <cfRule type="cellIs" dxfId="2" priority="3" operator="between">
      <formula>0</formula>
      <formula>10</formula>
    </cfRule>
  </conditionalFormatting>
  <conditionalFormatting pivot="1" sqref="C8:C16">
    <cfRule type="cellIs" dxfId="1" priority="2" operator="between">
      <formula>10.01</formula>
      <formula>15</formula>
    </cfRule>
  </conditionalFormatting>
  <conditionalFormatting pivot="1" sqref="C8:C16">
    <cfRule type="cellIs" dxfId="0" priority="1" operator="greaterThan">
      <formula>15.01</formula>
    </cfRule>
  </conditionalFormatting>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19" ma:contentTypeDescription="Crear nuevo documento." ma:contentTypeScope="" ma:versionID="7f8f2aa15b94d1d17a37d61e6ccd1842">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e7ea4f9c6bb8161347968d5ec31edd15"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documentManagement>
</p:properties>
</file>

<file path=customXml/itemProps1.xml><?xml version="1.0" encoding="utf-8"?>
<ds:datastoreItem xmlns:ds="http://schemas.openxmlformats.org/officeDocument/2006/customXml" ds:itemID="{D8785DDD-ED55-48F9-AC0E-1CB36C5B4045}"/>
</file>

<file path=customXml/itemProps2.xml><?xml version="1.0" encoding="utf-8"?>
<ds:datastoreItem xmlns:ds="http://schemas.openxmlformats.org/officeDocument/2006/customXml" ds:itemID="{225F0E81-418F-45B2-B3D7-ECD3DAA1E9AB}"/>
</file>

<file path=customXml/itemProps3.xml><?xml version="1.0" encoding="utf-8"?>
<ds:datastoreItem xmlns:ds="http://schemas.openxmlformats.org/officeDocument/2006/customXml" ds:itemID="{064E7CDB-E53A-45CA-9E7D-A8CCBFA91F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Diego Armando Lozano Salcedo</cp:lastModifiedBy>
  <cp:revision/>
  <dcterms:created xsi:type="dcterms:W3CDTF">2022-07-08T22:04:58Z</dcterms:created>
  <dcterms:modified xsi:type="dcterms:W3CDTF">2023-11-27T12:32:12Z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