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hidePivotFieldList="1" defaultThemeVersion="166925"/>
  <mc:AlternateContent xmlns:mc="http://schemas.openxmlformats.org/markup-compatibility/2006">
    <mc:Choice Requires="x15">
      <x15ac:absPath xmlns:x15ac="http://schemas.microsoft.com/office/spreadsheetml/2010/11/ac" url="D:\Agencia Nacional de Minería\Grupo Planeación\SGA\Matrices de Aspectos e Impactos Ambientales\2023\"/>
    </mc:Choice>
  </mc:AlternateContent>
  <xr:revisionPtr revIDLastSave="5" documentId="13_ncr:1_{90FFE985-5BC0-4000-BB2A-5A950E26A7A2}" xr6:coauthVersionLast="47" xr6:coauthVersionMax="47" xr10:uidLastSave="{9FAFEE6B-A85C-4734-89FA-4514A58426BA}"/>
  <bookViews>
    <workbookView xWindow="-120" yWindow="-120" windowWidth="20730" windowHeight="11040" firstSheet="1" activeTab="1" xr2:uid="{00000000-000D-0000-FFFF-FFFF00000000}"/>
  </bookViews>
  <sheets>
    <sheet name="LISTAS" sheetId="1"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'A&amp;I'!$A$6:$AB$6</definedName>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3679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2" l="1"/>
  <c r="R36" i="2"/>
  <c r="S36" i="2"/>
  <c r="Q43" i="2"/>
  <c r="Q44" i="2"/>
  <c r="Q45" i="2"/>
  <c r="Q46" i="2"/>
  <c r="Q47" i="2"/>
  <c r="Q48" i="2"/>
  <c r="Q8" i="2"/>
  <c r="R8" i="2"/>
  <c r="S8" i="2"/>
  <c r="Q9" i="2"/>
  <c r="R9" i="2"/>
  <c r="Q10" i="2"/>
  <c r="R10" i="2"/>
  <c r="Q11" i="2"/>
  <c r="R11" i="2"/>
  <c r="Q12" i="2"/>
  <c r="R12" i="2"/>
  <c r="S12" i="2"/>
  <c r="Q13" i="2"/>
  <c r="R13" i="2"/>
  <c r="Q14" i="2"/>
  <c r="R14" i="2"/>
  <c r="Q15" i="2"/>
  <c r="R15" i="2"/>
  <c r="Q16" i="2"/>
  <c r="R16" i="2"/>
  <c r="S16" i="2"/>
  <c r="Q17" i="2"/>
  <c r="R17" i="2"/>
  <c r="Q18" i="2"/>
  <c r="R18" i="2"/>
  <c r="Q19" i="2"/>
  <c r="R19" i="2"/>
  <c r="S19" i="2"/>
  <c r="Q20" i="2"/>
  <c r="R20" i="2"/>
  <c r="Q21" i="2"/>
  <c r="R21" i="2"/>
  <c r="Q22" i="2"/>
  <c r="R22" i="2"/>
  <c r="S22" i="2"/>
  <c r="Q23" i="2"/>
  <c r="R23" i="2"/>
  <c r="S23" i="2"/>
  <c r="Q24" i="2"/>
  <c r="R24" i="2"/>
  <c r="Q25" i="2"/>
  <c r="R25" i="2"/>
  <c r="Q26" i="2"/>
  <c r="R26" i="2"/>
  <c r="Q27" i="2"/>
  <c r="R27" i="2"/>
  <c r="S27" i="2"/>
  <c r="Q28" i="2"/>
  <c r="R28" i="2"/>
  <c r="Q29" i="2"/>
  <c r="R29" i="2"/>
  <c r="Q30" i="2"/>
  <c r="R30" i="2"/>
  <c r="S30" i="2"/>
  <c r="Q31" i="2"/>
  <c r="R31" i="2"/>
  <c r="S31" i="2"/>
  <c r="Q32" i="2"/>
  <c r="R32" i="2"/>
  <c r="Q33" i="2"/>
  <c r="R33" i="2"/>
  <c r="Q34" i="2"/>
  <c r="R34" i="2"/>
  <c r="S34" i="2"/>
  <c r="Q35" i="2"/>
  <c r="R35" i="2"/>
  <c r="Q37" i="2"/>
  <c r="R37" i="2"/>
  <c r="Q38" i="2"/>
  <c r="R38" i="2"/>
  <c r="S38" i="2"/>
  <c r="Q39" i="2"/>
  <c r="R39" i="2"/>
  <c r="S39" i="2"/>
  <c r="Q40" i="2"/>
  <c r="R40" i="2"/>
  <c r="Q41" i="2"/>
  <c r="R41" i="2"/>
  <c r="Q42" i="2"/>
  <c r="R42" i="2"/>
  <c r="S42" i="2"/>
  <c r="R43" i="2"/>
  <c r="R44" i="2"/>
  <c r="R45" i="2"/>
  <c r="R46" i="2"/>
  <c r="R47" i="2"/>
  <c r="R48" i="2"/>
  <c r="R7" i="2"/>
  <c r="Q7" i="2"/>
  <c r="S7" i="2"/>
  <c r="S9" i="2"/>
  <c r="P9" i="2"/>
  <c r="S33" i="2"/>
  <c r="T33" i="2"/>
  <c r="U33" i="2"/>
  <c r="S45" i="2"/>
  <c r="T45" i="2"/>
  <c r="U45" i="2"/>
  <c r="S17" i="2"/>
  <c r="P17" i="2"/>
  <c r="S37" i="2"/>
  <c r="T37" i="2"/>
  <c r="U37" i="2"/>
  <c r="S21" i="2"/>
  <c r="P21" i="2"/>
  <c r="S46" i="2"/>
  <c r="S48" i="2"/>
  <c r="T48" i="2"/>
  <c r="U48" i="2"/>
  <c r="S25" i="2"/>
  <c r="P25" i="2"/>
  <c r="S29" i="2"/>
  <c r="S18" i="2"/>
  <c r="S41" i="2"/>
  <c r="T41" i="2"/>
  <c r="U41" i="2"/>
  <c r="S10" i="2"/>
  <c r="S14" i="2"/>
  <c r="T14" i="2"/>
  <c r="U14" i="2"/>
  <c r="S40" i="2"/>
  <c r="S35" i="2"/>
  <c r="P35" i="2"/>
  <c r="S32" i="2"/>
  <c r="T32" i="2"/>
  <c r="U32" i="2"/>
  <c r="S28" i="2"/>
  <c r="T28" i="2"/>
  <c r="U28" i="2"/>
  <c r="S24" i="2"/>
  <c r="T24" i="2"/>
  <c r="U24" i="2"/>
  <c r="S20" i="2"/>
  <c r="T20" i="2"/>
  <c r="U20" i="2"/>
  <c r="S13" i="2"/>
  <c r="P13" i="2"/>
  <c r="S43" i="2"/>
  <c r="T43" i="2"/>
  <c r="U43" i="2"/>
  <c r="T40" i="2"/>
  <c r="U40" i="2"/>
  <c r="P40" i="2"/>
  <c r="P28" i="2"/>
  <c r="T17" i="2"/>
  <c r="U17" i="2"/>
  <c r="S26" i="2"/>
  <c r="P26" i="2"/>
  <c r="S15" i="2"/>
  <c r="T15" i="2"/>
  <c r="U15" i="2"/>
  <c r="S11" i="2"/>
  <c r="P11" i="2"/>
  <c r="S47" i="2"/>
  <c r="T47" i="2"/>
  <c r="U47" i="2"/>
  <c r="P33" i="2"/>
  <c r="P45" i="2"/>
  <c r="S44" i="2"/>
  <c r="T44" i="2"/>
  <c r="U44" i="2"/>
  <c r="P46" i="2"/>
  <c r="T46" i="2"/>
  <c r="U46" i="2"/>
  <c r="P20" i="2"/>
  <c r="T7" i="2"/>
  <c r="U7" i="2"/>
  <c r="P7" i="2"/>
  <c r="P42" i="2"/>
  <c r="T42" i="2"/>
  <c r="U42" i="2"/>
  <c r="P38" i="2"/>
  <c r="T38" i="2"/>
  <c r="U38" i="2"/>
  <c r="T30" i="2"/>
  <c r="U30" i="2"/>
  <c r="P30" i="2"/>
  <c r="T22" i="2"/>
  <c r="U22" i="2"/>
  <c r="P22" i="2"/>
  <c r="P29" i="2"/>
  <c r="T29" i="2"/>
  <c r="U29" i="2"/>
  <c r="T25" i="2"/>
  <c r="U25" i="2"/>
  <c r="T18" i="2"/>
  <c r="U18" i="2"/>
  <c r="P18" i="2"/>
  <c r="T10" i="2"/>
  <c r="U10" i="2"/>
  <c r="P10" i="2"/>
  <c r="P39" i="2"/>
  <c r="T39" i="2"/>
  <c r="U39" i="2"/>
  <c r="P34" i="2"/>
  <c r="T34" i="2"/>
  <c r="U34" i="2"/>
  <c r="P31" i="2"/>
  <c r="T31" i="2"/>
  <c r="U31" i="2"/>
  <c r="T27" i="2"/>
  <c r="U27" i="2"/>
  <c r="P27" i="2"/>
  <c r="P23" i="2"/>
  <c r="T23" i="2"/>
  <c r="U23" i="2"/>
  <c r="T19" i="2"/>
  <c r="U19" i="2"/>
  <c r="P19" i="2"/>
  <c r="P16" i="2"/>
  <c r="T16" i="2"/>
  <c r="U16" i="2"/>
  <c r="T12" i="2"/>
  <c r="U12" i="2"/>
  <c r="P12" i="2"/>
  <c r="T8" i="2"/>
  <c r="U8" i="2"/>
  <c r="P8" i="2"/>
  <c r="P36" i="2"/>
  <c r="T36" i="2"/>
  <c r="U36" i="2"/>
  <c r="T9" i="2"/>
  <c r="U9" i="2"/>
  <c r="P24" i="2"/>
  <c r="T26" i="2"/>
  <c r="U26" i="2"/>
  <c r="P48" i="2"/>
  <c r="T21" i="2"/>
  <c r="U21" i="2"/>
  <c r="P32" i="2"/>
  <c r="P44" i="2"/>
  <c r="P14" i="2"/>
  <c r="P37" i="2"/>
  <c r="P41" i="2"/>
  <c r="T35" i="2"/>
  <c r="U35" i="2"/>
  <c r="P43" i="2"/>
  <c r="P15" i="2"/>
  <c r="T13" i="2"/>
  <c r="U13" i="2"/>
  <c r="T11" i="2"/>
  <c r="U11" i="2"/>
  <c r="P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s>
  <commentList>
    <comment ref="X6" authorId="0" shapeId="0" xr:uid="{00000000-0006-0000-0200-000001000000}">
      <text>
        <r>
          <rPr>
            <b/>
            <sz val="9"/>
            <color indexed="81"/>
            <rFont val="Tahoma"/>
            <family val="2"/>
          </rPr>
          <t>Año anterior</t>
        </r>
      </text>
    </comment>
  </commentList>
</comments>
</file>

<file path=xl/sharedStrings.xml><?xml version="1.0" encoding="utf-8"?>
<sst xmlns="http://schemas.openxmlformats.org/spreadsheetml/2006/main" count="584" uniqueCount="243">
  <si>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</si>
  <si>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</si>
  <si>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</si>
  <si>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</si>
  <si>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</si>
  <si>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</si>
  <si>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</si>
  <si>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</si>
  <si>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</si>
  <si>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</si>
  <si>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</si>
  <si>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</si>
  <si>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</si>
  <si>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</si>
  <si>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</si>
  <si>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</si>
  <si>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</si>
  <si>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</si>
  <si>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</si>
  <si>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</si>
  <si>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</si>
  <si>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</si>
  <si>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</si>
  <si>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</si>
  <si>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</si>
  <si>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</si>
  <si>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</si>
  <si>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</si>
  <si>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</si>
  <si>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</si>
  <si>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</si>
  <si>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</si>
  <si>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</si>
  <si>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</si>
  <si>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</si>
  <si>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</si>
  <si>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</si>
  <si>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</si>
  <si>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</si>
  <si>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</si>
  <si>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</si>
  <si>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</si>
  <si>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</si>
  <si>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</si>
  <si>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</si>
  <si>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</si>
  <si>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</si>
  <si>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</si>
  <si>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</si>
  <si>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</si>
  <si>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</si>
  <si>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</si>
  <si>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</si>
  <si>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</si>
  <si>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</si>
  <si>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</si>
  <si>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</si>
  <si>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</si>
  <si>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</si>
  <si>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</si>
  <si>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</si>
  <si>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</si>
  <si>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</si>
  <si>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</si>
  <si>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</si>
  <si>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</si>
  <si>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</si>
  <si>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</si>
  <si>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</si>
  <si>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</si>
  <si>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</si>
  <si>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</si>
  <si>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</si>
  <si>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</si>
  <si>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</si>
  <si>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</si>
  <si>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</si>
  <si>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</si>
  <si>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</si>
  <si>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</si>
  <si>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</si>
  <si>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</si>
  <si>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</si>
  <si>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</si>
  <si>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</si>
  <si>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</si>
  <si>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</si>
  <si>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</si>
  <si>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</si>
  <si>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</si>
  <si>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</si>
  <si>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</si>
  <si>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</si>
  <si>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</si>
  <si>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</si>
  <si>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</si>
  <si>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</si>
  <si>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Actualización de la valoración y control del aspecto e impacto ambiental 2023</t>
  </si>
  <si>
    <t>ELABORÓ</t>
  </si>
  <si>
    <t>REVISÓ</t>
  </si>
  <si>
    <t>APROBÓ</t>
  </si>
  <si>
    <r>
      <rPr>
        <b/>
        <sz val="10"/>
        <color theme="1"/>
        <rFont val="Arial Narrow"/>
        <family val="2"/>
      </rPr>
      <t xml:space="preserve">Nombre: </t>
    </r>
    <r>
      <rPr>
        <sz val="10"/>
        <color theme="1"/>
        <rFont val="Arial Narrow"/>
        <family val="2"/>
      </rPr>
      <t xml:space="preserve">Yenny Yassiris Gómez Pinilla
</t>
    </r>
    <r>
      <rPr>
        <b/>
        <sz val="10"/>
        <color theme="1"/>
        <rFont val="Arial Narrow"/>
        <family val="2"/>
      </rPr>
      <t>Cargo:</t>
    </r>
    <r>
      <rPr>
        <sz val="10"/>
        <color theme="1"/>
        <rFont val="Arial Narrow"/>
        <family val="2"/>
      </rPr>
      <t xml:space="preserve">  Contratista Grupo de Planeación
</t>
    </r>
  </si>
  <si>
    <r>
      <rPr>
        <b/>
        <sz val="10"/>
        <color theme="1"/>
        <rFont val="Arial Narrow"/>
        <family val="2"/>
      </rPr>
      <t xml:space="preserve">Nombre: </t>
    </r>
    <r>
      <rPr>
        <sz val="10"/>
        <color theme="1"/>
        <rFont val="Arial Narrow"/>
        <family val="2"/>
      </rPr>
      <t xml:space="preserve">Esteban Felipe Castillo Jimenez
</t>
    </r>
    <r>
      <rPr>
        <b/>
        <sz val="10"/>
        <color theme="1"/>
        <rFont val="Arial Narrow"/>
        <family val="2"/>
      </rPr>
      <t>Cargo:</t>
    </r>
    <r>
      <rPr>
        <sz val="10"/>
        <color theme="1"/>
        <rFont val="Arial Narrow"/>
        <family val="2"/>
      </rPr>
      <t xml:space="preserve">  Coordinador Grupo de Planeación
</t>
    </r>
    <r>
      <rPr>
        <b/>
        <sz val="10"/>
        <color theme="1"/>
        <rFont val="Arial Narrow"/>
        <family val="2"/>
      </rPr>
      <t>Nombre</t>
    </r>
    <r>
      <rPr>
        <sz val="10"/>
        <color theme="1"/>
        <rFont val="Arial Narrow"/>
        <family val="2"/>
      </rPr>
      <t xml:space="preserve">: Diego Armando Lozano Salcedo
</t>
    </r>
    <r>
      <rPr>
        <b/>
        <sz val="10"/>
        <color theme="1"/>
        <rFont val="Arial Narrow"/>
        <family val="2"/>
      </rPr>
      <t>Cargo:</t>
    </r>
    <r>
      <rPr>
        <sz val="10"/>
        <color theme="1"/>
        <rFont val="Arial Narrow"/>
        <family val="2"/>
      </rPr>
      <t xml:space="preserve">  Contratista Grupo de Planeación</t>
    </r>
  </si>
  <si>
    <r>
      <rPr>
        <b/>
        <sz val="10"/>
        <color theme="1"/>
        <rFont val="Arial Narrow"/>
        <family val="2"/>
      </rPr>
      <t xml:space="preserve">Nombre: </t>
    </r>
    <r>
      <rPr>
        <sz val="10"/>
        <color theme="1"/>
        <rFont val="Arial Narrow"/>
        <family val="2"/>
      </rPr>
      <t xml:space="preserve">Esteban Felipe Castillo Jimenez
</t>
    </r>
    <r>
      <rPr>
        <b/>
        <sz val="10"/>
        <color theme="1"/>
        <rFont val="Arial Narrow"/>
        <family val="2"/>
      </rPr>
      <t>Cargo:</t>
    </r>
    <r>
      <rPr>
        <sz val="10"/>
        <color theme="1"/>
        <rFont val="Arial Narrow"/>
        <family val="2"/>
      </rPr>
      <t xml:space="preserve">  Coordinador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</si>
  <si>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</si>
  <si>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</si>
  <si>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</si>
  <si>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</si>
  <si>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</si>
  <si>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</si>
  <si>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</si>
  <si>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</si>
  <si>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</si>
  <si>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</si>
  <si>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</si>
  <si>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</si>
  <si>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</si>
  <si>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</si>
  <si>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</si>
  <si>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</si>
  <si>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</si>
  <si>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</si>
  <si>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</si>
  <si>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</si>
  <si>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</si>
  <si>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</si>
  <si>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</si>
  <si>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</si>
  <si>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</si>
  <si>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</si>
  <si>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</si>
  <si>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</si>
  <si>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</si>
  <si>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</si>
  <si>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</si>
  <si>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</si>
  <si>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</si>
  <si>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</si>
  <si>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</si>
  <si>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</si>
  <si>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</si>
  <si>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</si>
  <si>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</si>
  <si>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</si>
  <si>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</si>
  <si>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</si>
  <si>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</si>
  <si>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</si>
  <si>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</si>
  <si>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</si>
  <si>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</si>
  <si>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</si>
  <si>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</si>
  <si>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</si>
  <si>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</si>
  <si>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2023</t>
  </si>
  <si>
    <t>Desempeño ambiental año 2023</t>
  </si>
  <si>
    <t>Fecha de Valoración inicial: 01 noviembre 2023</t>
  </si>
  <si>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</si>
  <si>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</si>
  <si>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</si>
  <si>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</si>
  <si>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</si>
  <si>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</si>
  <si>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</si>
  <si>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</si>
  <si>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</si>
  <si>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</si>
  <si>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</si>
  <si>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</si>
  <si>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2022</t>
  </si>
  <si>
    <t>Significancia del A&amp;I inicial</t>
  </si>
  <si>
    <t>Control ambiental inicial</t>
  </si>
  <si>
    <t>Descripción de la valoración inicial y el control del aspecto e impacto ambiental 2023</t>
  </si>
  <si>
    <t>Unidad de medición</t>
  </si>
  <si>
    <t>Desempeño ambiental 2022</t>
  </si>
  <si>
    <t>Meta porcentual 2023</t>
  </si>
  <si>
    <t>Meta unitaria 2023</t>
  </si>
  <si>
    <t>Desempeño ambiental 2023</t>
  </si>
  <si>
    <t>Desviación meta 2023</t>
  </si>
  <si>
    <t>Estratégicos
Misionales
Apoyo
Evaluación</t>
  </si>
  <si>
    <t>Planeación Estratégica
Gestión Integral para el Seguimiento y control a los Títulos Mineros
Atención Integral y servicios a Grupos de Interés
Adquisición de Bienes y Servicios
Administración de Bienes y Servicios
Administración de Tecnologías e Información
Gestión del Talento Humano
Gestión Documental
Evaluación, Control y Mejora</t>
  </si>
  <si>
    <t>Administrativas</t>
  </si>
  <si>
    <t>Formulación y elaboración de documentos de planeación, técnicos, legales y financieros (presupuesto, cronogramas, planes, informes, inventarios, proyectos, estructuración de documentos para contratación, etc.)
Seguimiento y supervisión de contratos (proveedores y contratistas)
Definición de políticas y lineamientos para la Gestión
Auditorías de Gestión y SIG
Capacitación, asesoría, relacionamiento y formación
Reportes de seguimiento (Indicadores, trámites, proyectos de inversión, informes de Ley, Rendición de cuentas, etc.)
Talento Humano (Evaluaciones de desempeño, manuales de funciones, nómina, SG-SST, etc.)
Actualización y manejo de documentos (Gestión Documental y SIG)
Gestión Financiera (registros contables, facturación y recaudo de cuentas, pagos, etc.)
Normograma y representación Legal</t>
  </si>
  <si>
    <t>Manuales, procedimientos, instructivos, Actos administrativos,
Conceptos e informes técnicos, Contratos, correspondencia, planes de mejora, Generación de ingresos por canon superficiario
Planes de mejoramiento</t>
  </si>
  <si>
    <t>Emergencia sanitaria por pandemia COVID-19</t>
  </si>
  <si>
    <t xml:space="preserve">Los residuos aprovechables que se generan en el PAR Nobsa  a la fecha tienen control desde el año 2021, a pesar de que existe código de clasificación de colores, se identifica inadecuada clasificación. Asimismo, el aprovechamiento de estos residuos no se hace ya que por la ubicación de la sede que es rural, es complicado la gestión y aprovechamiento de los residuos. Se debe realizar acciones con la empresa pública de aseo quien administra la zona para realizar una buena práctica, gestión y disposición final de estos residuos.
En implementación el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 </t>
  </si>
  <si>
    <t>En el PAR Nobsa por las condiciones actuales de funcionamiento se identifica que el consumo de papel no es elevado, la mayoría de las actividades que se realizan en el PAR se realizan digital o virtualmente. 
La cantidad de elementos de oficina  por las condiciones actuales de funcionamiento, el consumo de estos elementos en mínimo. 
Se cuenta con una cantidad considerable de equipos de computo, no obstante, estos no son de alta rotación y cambio. 
Actividades de sensibilización, capacitación y/o divulgación en buenas prácticas en el consumo de materias primas.</t>
  </si>
  <si>
    <t xml:space="preserve">En el PAR Nobsa todo el recurso humano se encuentra vinculado de manera formal de acuerdo con sus actividades laborales. </t>
  </si>
  <si>
    <t xml:space="preserve">Los residuos aprovechables que se generan en el PAR Nobsa  a la fecha tienen control desde el año 2021, a pesar de que existe código de clasificación de colores, se identifica inadecuada clasificación. Asimismo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En implementación el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 </t>
  </si>
  <si>
    <t xml:space="preserve">En el PAR Nobsa se identifica que hay elementos de alto consumo energético eléctrico como hornos microondas, nevera, servidores y computadores.  Se debe resaltar que en el PAR la mayoría de la iluminación funciona con tecnología LED, no obstante, no se identifican sistemas ahorradores.
Programa de gestión integral del consumo de energía eléctrica.
Recopilar información del consumo de energía y de las personas vinculadas al PAR
Socializar información del programa ambiental Gestión integral del consumo de energía eléctrica en el PAR.
Socializar y enviar comunicación del comportamiento del programa ambiental del consumo de energía del PAR
Actividades de sensibilización, capacitación y/o divulgación en ahorro y uso eficiente de la energía eléctrica.  
Mesas de trabajo y recepción de ideas y/o sugerencias para la mitigación y control del aspecto e impacto identificado. </t>
  </si>
  <si>
    <t>Apoyo</t>
  </si>
  <si>
    <t>Administración de bienes y servicios</t>
  </si>
  <si>
    <t>Servicios generales</t>
  </si>
  <si>
    <t>Limpieza y aseo
Cafetería
Manejo de sustancias químicas
Servicios de vigilancia y seguridad privada</t>
  </si>
  <si>
    <t>Registros</t>
  </si>
  <si>
    <t>La operación se desarrolla bajo condiciones normales</t>
  </si>
  <si>
    <t xml:space="preserve"> Las aguas residuales domésticas que se generan en el PAR Nobsa corresponden a las resultantes del uso de baterías sanitarias, actividades de limpieza y desinfección.
Actividades de sensibilización, capacitación y/o divulgación en buenas prácticas en el uso del recurso hídrico.
Realizar seguimiento semestral del consumo del recurso hídrico (Facturas suministradas por servicios administrativos)</t>
  </si>
  <si>
    <t xml:space="preserve"> En el PAR Nobsa se identifica que existen fuentes de consumo de agua potable para uso en unidades sanitarias, consumo humano y actividades de limpieza y desinfección. Se identifica que no hay sistemas ahorradores de agua.
Programa de gestión integral de consumo de agua
Recopilar información del consumo de agua y de las personas vinculadas al PAR
Realizar seguimiento trimestral de los programas ambientales de la sede.
Socializar y enviar comunicación del comportamiento del programa ambiental de consumo de agua.
Actividades de sensibilización, capacitación y/o divulgación en buenas prácticas para el consumo de agua
Mesas de trabajo y recepción de ideas y/o sugerencias para la mitigación y control del aspecto e impacto identificado. </t>
  </si>
  <si>
    <t>La valoración total del aspecto e impacto ambiental para la sede resulta tolerable, sin embargo como medida de prevención se establecen controles teniendo en cuenta que la frecuencia de la actividad y la magnitud del impacto, es tal que puede escalar a un impacto no tolerable y/o potencialmente no tolerable.
Socialización y/o divulgación de los Procedimientos operativos normalizados Emergencias ambientales PON
Hojas de seguridad sustancias químicas.</t>
  </si>
  <si>
    <t xml:space="preserve">Los residuos orgánicos que se generan en el PAR Nobsa a la fecha tienen control desde el año 2021, a pesar de que existe código de clasificación de colores, se identifica inadecuada clasificación. Por la ubicación de la sede que es rural, es complicado la Gestión de los residuos. Se debe realizar acciones con la empresa pública de aseo quién administra la zona para realizar una buena práctica gestión y disposición final de estos residuos.
En implementación el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 </t>
  </si>
  <si>
    <t xml:space="preserve">No se definió control ambiental para el aspecto e impacto ambiental en la vigencia 2023 por que la valoración total del aspecto e impacto ambiental para la sede no representa una significancia de no tolerable. </t>
  </si>
  <si>
    <t xml:space="preserve">Los residuos aprovechables que se generan en el PAR Nobsa  a la fecha tienen control desde el año 2021, a pesar de que existe código de clasificación de colores, se identifica inadecuada clasificación. Asimismo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En implementación el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 </t>
  </si>
  <si>
    <t xml:space="preserve">Los residuos No aprovechables que se generan en el PAR Nobsa  a la fecha tienen control desde el año 2021, a pesar de que existe código de clasificación de colores, se identifica inadecuada clasificación. Por la ubicación de la sede que es rural, es complicado la Gestión de los residuos. Se debe realizar acciones con la empresa pública de aseo quién administra la zona para realizar una buena práctica gestión y disposición final de estos residuos.
En implementación el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 </t>
  </si>
  <si>
    <t>En el PAR Nobsa por las condiciones actuales de funcionamiento se identifica que el consumo de papel no es elevado, la mayoría de las actividades que se realizan en el PAR se realizan digital o virtualmente. 
La cantidad de elementos de oficina  por las condiciones actuales de funcionamiento, el consumo de estos elementos en mínimo. 
Se cuenta con una cantidad considerable de equipos de computo, no obstante, estos no son de alta rotación y cambio. 
Actividades de sensibilización, capacitación y/o divulgación en buenas prácticas en el uso de materias primas e insumos</t>
  </si>
  <si>
    <t xml:space="preserve">En el PAR Nobsa se identifica que hay elementos de alto consumo energético eléctrico como hornos microondas, nevera, servidores y computadores.  Se debe resaltar que en el PAR la mayoría de la iluminación funciona con tecnología LED, no obstante, no se identifican sistemas ahorradores.
Programa de gestión integral del consumo de energía eléctrica como control ambiental
Recopilar información del consumo de energía y de las personas vinculadas al PAR
Socializar información del programa ambiental Gestión integral del consumo de energía eléctrica en el PAR.
Socializar y enviar comunicación del comportamiento del programa ambiental del consumo de energía del PAR
Actividades de sensibilización, capacitación y/o divulgación en ahorro y uso eficiente de la energía eléctrica.  
Mesas de trabajo y recepción de ideas y/o sugerencias para la mitigación y control del aspecto e impacto identificado. </t>
  </si>
  <si>
    <t>Se identificaron insumos de aseo que por sus componentes químicos pueden generar contaminación de olores, como lo detergentes o desinfectantes.
Hojas de seguridad de sustancias químicas</t>
  </si>
  <si>
    <t>Servicios generales para el desarrollo de sus actividades cuentan con elementos como brilladoras que pueden generar contaminación de ruido, pero su consecuencia es baja ya que la utilización de esta es mínima.</t>
  </si>
  <si>
    <t>Administración de bienes y servicios
Administración de tecnologías e información
Gestión Documental</t>
  </si>
  <si>
    <t>Mantenimiento</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</si>
  <si>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</si>
  <si>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Registros e informes</t>
  </si>
  <si>
    <t>En la sede PAR Nobsa cuenta con equipos que contienen sustancias que pueden ocasionar contaminación por Gases Efecto Invernadero (GEI) como son los aparatos eléctricos y electrónicos, el no adecuado mantenimiento de los aires acondicionados.
Comunicación a servicios administrativos para garantizar el adecuado mantenimiento delos equipos y aparatos, así como el seguimiento a proveedores y contratistas prestadores de los servicios.
Cálculo de la huella de carbono institucional para el PAR</t>
  </si>
  <si>
    <t>En la sede PAR Nobsa cuenta con equipos que contienen sustancias que pueden ocasionar contaminación por sustancias tóxicas que existen en los absorbedores, que son equipos utilizados en las actividades de fiscalización.
Hojas de seguridad sustancias químicas.</t>
  </si>
  <si>
    <t>Se identificaron que pueden existir sustancias para la limpieza y mantenimiento de los equipos o infraestructura que por sus componentes químicos pueden generar contaminación de olores, como lo detergentes, pinturas, desinfectantes y otro insumos.
Hojas de seguridad sustancias químicas.</t>
  </si>
  <si>
    <t>En la sede PAR Nobsa existen aparatos eléctricos y electrónicos que emiten sonidos que son tolerables para las condiciones de los trabajadores</t>
  </si>
  <si>
    <t xml:space="preserve"> Las aguas residuales domésticas que se generan en el PAR Nobsa corresponden a las resultantes del uso de baterías sanitarias, actividades de limpieza y desinfección.
Actividades de sensibilización, capacitación y/o divulgación en buenas prácticas en el uso del recurso hídrico.</t>
  </si>
  <si>
    <t>La valoración inicial del aspecto e impacto ambiental para el PAR resulta tolerable, sin embargo, como medida de prevención se establecen controles teniendo en cuenta que la frecuencia de la actividad y la magnitud del impacto, es tal que puede escalar a un impacto no tolerable y/o potencialmente no tolerable.
Socialización y/o divulgación de los Procedimientos operativos normalizados Emergencias ambientales PON.
Hojas de seguridad sustancias químicas.</t>
  </si>
  <si>
    <t xml:space="preserve">Plan de gestión integral de residuos peligrosos y especiales -pgirs respel
Seguimiento de los gestores de residuos peligrosos contratados por la ANM.
</t>
  </si>
  <si>
    <t>Los residuos No aprovechables que se generan en el PAR Nobsa  a la fecha tienen control desde el año 2021, a pesar de que existe código de clasificación de colores, se identifica inadecuada clasificación. Por la ubicación de la sede que es rural, es complicado la Gestión de los residuos. Se debe realizar acciones con la empresa pública de aseo quién administra la zona para realizar una buena práctica gestión y disposición final de estos residuos.
En implementación el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t>
  </si>
  <si>
    <t>En el PAR Nobsa por las condiciones actuales de funcionamiento se identifica que el consumo de papel no es elevado, la mayoría de las actividades que se realizan en el PAR se realizan digital o virtualmente. 
La cantidad de elementos de oficina  por las condiciones actuales de funcionamiento, el consumo de estos elementos en mínimo. 
 Actividades de sensibilización, capacitación y/o divulgación en buenas prácticas en el consumo de materias primas.</t>
  </si>
  <si>
    <t>En el PAR Nobsa se identifica aviso en fachada que identifica la sede de la ANM</t>
  </si>
  <si>
    <t xml:space="preserve">En el PAR Nobsa se identifica que hay elementos de alto consumo energético eléctrico como hornos microondas, nevera, servidores y computadores. Se debe resaltar que en el PAR la mayoría de la iluminación funciona con tecnología LED, no obstante, no se identifican sistemas ahorradores, ni programas de control.
Programa de gestión integral del consumo de energía eléctrica.
Recopilar información del consumo de energía y de las personas vinculadas al PAR
Socializar información del programa ambiental Gestión integral del consumo de energía eléctrica en el PAR.
Socializar y enviar comunicación del comportamiento del programa ambiental del consumo de energía del PAR
Actividades de sensibilización, capacitación y/o divulgación en ahorro y uso eficiente de la energía eléctrica.  
Mesas de trabajo y recepción de ideas y/o sugerencias para la mitigación y control del aspecto e impacto identificado. </t>
  </si>
  <si>
    <t>Misional</t>
  </si>
  <si>
    <t>Atención Integral y servicios a Grupos de Interés</t>
  </si>
  <si>
    <t>Servicio al cliente</t>
  </si>
  <si>
    <t>Relacionamiento con el usuario externo
Atención y respuesta de PQRS
Notificaciones
Encuestas de satisfacción</t>
  </si>
  <si>
    <t>Actos Administrativos notificados
Registro en ANNA Minería
Recurso de reposición / comunicación de entrada 
Constancia de ejecutoria
Comunicaciones de salida internas y externas
Estudio de percepción en la satisfacción de usuarios mineros</t>
  </si>
  <si>
    <t>Los residuos aprovechables que se generan en el PAR Nobsa  a la fecha tienen control desde el año 2021, a pesar de que existe código de clasificación de colores, se identifica inadecuada clasificación. Asimismo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En implementación el Programa de gestión integral de residuos sólidos.
Recopilar información de la generación de residuos y de las personas vinculadas a la sede. 
Realizar seguimiento trimestral de los programas ambientales de la sede.
Socializar y enviar comunicación del comportamiento del programa ambiental de la generación de residuos en la sede PAR 
Actividades de sensibilización, capacitación y/o divulgación en buenas prácticas para la Gestión integral de los residuos.
Mesas de trabajo y recepción de ideas y/o sugerencias para la mitigación y control del aspecto e impacto identificado.</t>
  </si>
  <si>
    <t>Misionales</t>
  </si>
  <si>
    <t>Gestión Integral para el Seguimiento y control a los Títulos Mineros</t>
  </si>
  <si>
    <t>Traslados o comisiones</t>
  </si>
  <si>
    <t>Visitas de fiscalización</t>
  </si>
  <si>
    <t xml:space="preserve">Asistencias y conceptos técnicos  </t>
  </si>
  <si>
    <t>En el PAR Nobsa se realizan traslados para visitas de fiscalización por lo cual el tipo de trasporte aéreo, terrestre o fluvial emite contaminación a la atmósfera.
Comunicación a servicios administrativos para garantizar el adecuado mantenimiento de la flota vehicular y seguimiento a proveedores y contratistas de servicios de transporte terrestre.
Cálculo de la huella de carbono institucional para el PAR</t>
  </si>
  <si>
    <t>En la sede PAR Nobsa realizan traslados y comisiones para atender las visitas de fiscalización, lo cual deben transportarse por vía terrestre o aérea donde estos vehículos que prestan el servicio ocasionan contaminación por emisiones GEI.
Comunicación a servicios administrativos para garantizar el adecuado mantenimiento de la flota vehicular y seguimiento a proveedores y contratistas de servicios de transporte terrestre.
Cálculo de la huella de carbono institucional para el PAR</t>
  </si>
  <si>
    <t>En la sede PAR Nobsa cuenta con vehículos terrestre que pueden ocasionar o generar ruidos que afecten la salud de los trabajadores. 
Comunicación a servicios administrativos para garantizar el adecuado mantenimiento de la flota vehicular y seguimiento a proveedores y contratistas de servicios de transporte terrestre.</t>
  </si>
  <si>
    <t>Comunicación a servicios administrativos para garantizar el adecuado mantenimiento de la flota vehicular y seguimiento a proveedores y contratistas de servicios de transporte terrestre.</t>
  </si>
  <si>
    <t>En la sede PAR Nobsa existen vehículos que tienen diferentes partes que por su uso generan residuos peligrosos como aceites, combustibles, llantas. La sede no cuenta con vehículos propios pero se debe controlar los vehículos tercerizados para que cumpla con la gestión de estos residuos.
Plan de gestión integral de residuos peligrosos y especiales -PGIRS RESPEL
Seguimiento de los gestores de residuos peligrosos contratados por la ANM</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</si>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</sst>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yy;@"/>
  </numFmts>
  <fonts count="25">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b/>
      <sz val="9"/>
      <color indexed="81"/>
      <name val="Tahoma"/>
      <family val="2"/>
    </font>
    <font>
      <sz val="12"/>
      <color theme="1"/>
      <name val="Arial Narrow"/>
      <family val="2"/>
    </font>
    <font>
      <u/>
      <sz val="11"/>
      <color theme="10"/>
      <name val="Calibri"/>
      <family val="2"/>
      <scheme val="minor"/>
    </font>
    <font>
      <b/>
      <u/>
      <sz val="10"/>
      <name val="Arial Narrow"/>
      <family val="2"/>
    </font>
    <font>
      <b/>
      <u/>
      <sz val="12"/>
      <name val="Arial Narrow"/>
      <family val="2"/>
    </font>
    <font>
      <sz val="9"/>
      <name val="Arial Narrow"/>
      <family val="2"/>
    </font>
    <font>
      <b/>
      <sz val="10"/>
      <color rgb="FF000000"/>
      <name val="Arial Narrow"/>
      <family val="2"/>
    </font>
    <font>
      <b/>
      <sz val="10"/>
      <color rgb="FFFFFFFF"/>
      <name val="Arial Narrow"/>
      <family val="2"/>
    </font>
    <font>
      <sz val="14"/>
      <color theme="1"/>
      <name val="Arial Narrow"/>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s>
  <borders count="63">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uble">
        <color indexed="64"/>
      </right>
      <top style="medium">
        <color indexed="64"/>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right/>
      <top style="thin">
        <color theme="4" tint="0.39997558519241921"/>
      </top>
      <bottom/>
      <diagonal/>
    </border>
    <border>
      <left style="dotted">
        <color indexed="64"/>
      </left>
      <right style="dotted">
        <color indexed="64"/>
      </right>
      <top style="dotted">
        <color indexed="64"/>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double">
        <color indexed="64"/>
      </left>
      <right/>
      <top/>
      <bottom/>
      <diagonal/>
    </border>
    <border>
      <left style="medium">
        <color rgb="FF000000"/>
      </left>
      <right/>
      <top/>
      <bottom/>
      <diagonal/>
    </border>
    <border>
      <left/>
      <right style="medium">
        <color rgb="FF000000"/>
      </right>
      <top/>
      <bottom/>
      <diagonal/>
    </border>
  </borders>
  <cellStyleXfs count="2">
    <xf numFmtId="0" fontId="0" fillId="0" borderId="0"/>
    <xf numFmtId="0" fontId="18" fillId="0" borderId="0" applyNumberFormat="0" applyFill="0" applyBorder="0" applyAlignment="0" applyProtection="0"/>
  </cellStyleXfs>
  <cellXfs count="173">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0" xfId="0" applyFont="1" applyFill="1" applyBorder="1" applyAlignment="1">
      <alignment horizontal="center" vertical="center" wrapText="1"/>
    </xf>
    <xf numFmtId="0" fontId="0" fillId="4" borderId="20" xfId="0" applyFill="1" applyBorder="1" applyAlignment="1">
      <alignment vertical="center" wrapText="1"/>
    </xf>
    <xf numFmtId="0" fontId="0" fillId="0" borderId="20" xfId="0" applyBorder="1" applyAlignment="1">
      <alignment vertical="center" wrapText="1"/>
    </xf>
    <xf numFmtId="0" fontId="0" fillId="4" borderId="21"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15" fontId="12" fillId="2" borderId="2" xfId="0"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11" fillId="5" borderId="3"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12"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2" fillId="2" borderId="30"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29" xfId="0" applyFont="1" applyFill="1" applyBorder="1" applyAlignment="1">
      <alignment vertical="center" wrapText="1"/>
    </xf>
    <xf numFmtId="0" fontId="12" fillId="2" borderId="30" xfId="0" applyFont="1" applyFill="1" applyBorder="1" applyAlignment="1">
      <alignment vertical="center" wrapText="1"/>
    </xf>
    <xf numFmtId="0" fontId="19" fillId="2" borderId="30" xfId="1" applyFont="1" applyFill="1" applyBorder="1" applyAlignment="1">
      <alignment horizontal="center" vertical="center" wrapText="1"/>
    </xf>
    <xf numFmtId="0" fontId="17" fillId="2" borderId="0" xfId="0" applyFont="1" applyFill="1" applyAlignment="1">
      <alignment vertical="center" wrapText="1"/>
    </xf>
    <xf numFmtId="0" fontId="6" fillId="2" borderId="0" xfId="0" applyFont="1" applyFill="1" applyAlignment="1">
      <alignment vertical="center" wrapText="1"/>
    </xf>
    <xf numFmtId="0" fontId="6" fillId="2" borderId="29" xfId="0" applyFont="1" applyFill="1" applyBorder="1" applyAlignment="1">
      <alignment vertical="center" wrapText="1"/>
    </xf>
    <xf numFmtId="0" fontId="7" fillId="2" borderId="31"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12" fillId="2" borderId="30" xfId="0" applyFont="1" applyFill="1" applyBorder="1" applyAlignment="1">
      <alignment horizontal="left" vertical="center" wrapText="1"/>
    </xf>
    <xf numFmtId="0" fontId="12" fillId="2" borderId="47" xfId="0" applyFont="1" applyFill="1" applyBorder="1" applyAlignment="1">
      <alignment vertical="center" wrapText="1"/>
    </xf>
    <xf numFmtId="0" fontId="12" fillId="2" borderId="48" xfId="0" applyFont="1" applyFill="1" applyBorder="1" applyAlignment="1">
      <alignment vertical="center" wrapText="1"/>
    </xf>
    <xf numFmtId="0" fontId="12" fillId="2" borderId="49" xfId="0" applyFont="1" applyFill="1" applyBorder="1" applyAlignment="1">
      <alignment vertical="center" wrapText="1"/>
    </xf>
    <xf numFmtId="0" fontId="20" fillId="2" borderId="0" xfId="1" applyFont="1" applyFill="1" applyBorder="1" applyAlignment="1">
      <alignment horizontal="center" vertical="center" wrapText="1"/>
    </xf>
    <xf numFmtId="0" fontId="5" fillId="2" borderId="0" xfId="0" applyFont="1" applyFill="1" applyAlignment="1">
      <alignment horizontal="center" vertical="center" wrapText="1"/>
    </xf>
    <xf numFmtId="0" fontId="0" fillId="4" borderId="50" xfId="0" applyFill="1" applyBorder="1" applyAlignment="1">
      <alignment vertical="center" wrapText="1"/>
    </xf>
    <xf numFmtId="0" fontId="12" fillId="0" borderId="7" xfId="0" applyFont="1" applyBorder="1" applyAlignment="1">
      <alignment horizontal="center" vertical="center" wrapText="1"/>
    </xf>
    <xf numFmtId="0" fontId="21" fillId="0" borderId="10" xfId="0" applyFont="1" applyBorder="1" applyAlignment="1" applyProtection="1">
      <alignment horizontal="center" vertical="center" wrapText="1"/>
      <protection locked="0"/>
    </xf>
    <xf numFmtId="0" fontId="21" fillId="0" borderId="7" xfId="0" applyFont="1" applyBorder="1" applyAlignment="1" applyProtection="1">
      <alignment vertical="center" wrapText="1"/>
      <protection locked="0"/>
    </xf>
    <xf numFmtId="0" fontId="9" fillId="0" borderId="12" xfId="0" applyFont="1" applyBorder="1" applyAlignment="1">
      <alignment vertical="center" wrapText="1"/>
    </xf>
    <xf numFmtId="0" fontId="11" fillId="5" borderId="16" xfId="0" applyFont="1" applyFill="1" applyBorder="1" applyAlignment="1" applyProtection="1">
      <alignment horizontal="center" vertical="center" wrapText="1"/>
      <protection locked="0"/>
    </xf>
    <xf numFmtId="0" fontId="11" fillId="5" borderId="15" xfId="0" applyFont="1" applyFill="1" applyBorder="1" applyAlignment="1" applyProtection="1">
      <alignment horizontal="center" vertical="center" wrapText="1"/>
      <protection locked="0"/>
    </xf>
    <xf numFmtId="0" fontId="11" fillId="5" borderId="55" xfId="0" applyFont="1" applyFill="1" applyBorder="1" applyAlignment="1" applyProtection="1">
      <alignment horizontal="center" vertical="center" wrapText="1"/>
      <protection locked="0"/>
    </xf>
    <xf numFmtId="0" fontId="23" fillId="7" borderId="6" xfId="0" applyFont="1" applyFill="1" applyBorder="1" applyAlignment="1">
      <alignment horizontal="center" vertical="center" wrapText="1"/>
    </xf>
    <xf numFmtId="0" fontId="24" fillId="0" borderId="0" xfId="0" pivotButton="1" applyFont="1" applyAlignment="1">
      <alignment horizontal="center" vertical="center"/>
    </xf>
    <xf numFmtId="0" fontId="24" fillId="0" borderId="0" xfId="0" applyFont="1" applyAlignment="1">
      <alignment horizontal="center" vertical="center" wrapText="1"/>
    </xf>
    <xf numFmtId="0" fontId="24" fillId="0" borderId="0" xfId="0" pivotButton="1" applyFont="1" applyAlignment="1">
      <alignment vertical="center"/>
    </xf>
    <xf numFmtId="0" fontId="24" fillId="0" borderId="0" xfId="0" applyFont="1" applyAlignment="1">
      <alignment vertical="center"/>
    </xf>
    <xf numFmtId="1" fontId="24" fillId="0" borderId="0" xfId="0" applyNumberFormat="1" applyFont="1" applyAlignment="1">
      <alignment horizontal="center" vertical="center"/>
    </xf>
    <xf numFmtId="0" fontId="3" fillId="2" borderId="12" xfId="0" applyFont="1" applyFill="1" applyBorder="1" applyAlignment="1" applyProtection="1">
      <alignment vertical="center" wrapText="1"/>
      <protection locked="0"/>
    </xf>
    <xf numFmtId="0" fontId="12" fillId="0" borderId="0" xfId="0" applyFont="1" applyAlignment="1">
      <alignment horizontal="center" vertical="center" wrapText="1"/>
    </xf>
    <xf numFmtId="0" fontId="12" fillId="0" borderId="48" xfId="0" applyFont="1" applyBorder="1" applyAlignment="1">
      <alignment horizontal="center" vertical="center" wrapText="1"/>
    </xf>
    <xf numFmtId="0" fontId="4" fillId="8" borderId="32"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8" borderId="34" xfId="0" applyFont="1" applyFill="1" applyBorder="1" applyAlignment="1">
      <alignment horizontal="center"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164" fontId="6" fillId="2" borderId="37" xfId="0" applyNumberFormat="1" applyFont="1" applyFill="1" applyBorder="1" applyAlignment="1">
      <alignment horizontal="center" vertical="center" wrapText="1"/>
    </xf>
    <xf numFmtId="164" fontId="6" fillId="2" borderId="39" xfId="0" applyNumberFormat="1" applyFont="1" applyFill="1" applyBorder="1" applyAlignment="1">
      <alignment horizontal="center" vertical="center" wrapText="1"/>
    </xf>
    <xf numFmtId="164" fontId="6" fillId="2" borderId="40" xfId="0" applyNumberFormat="1" applyFont="1" applyFill="1" applyBorder="1" applyAlignment="1">
      <alignment horizontal="center" vertical="center" wrapText="1"/>
    </xf>
    <xf numFmtId="164" fontId="6" fillId="2" borderId="42" xfId="0" applyNumberFormat="1" applyFont="1" applyFill="1" applyBorder="1" applyAlignment="1">
      <alignment horizontal="center" vertical="center" wrapText="1"/>
    </xf>
    <xf numFmtId="14" fontId="6" fillId="2" borderId="40"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14" fontId="6" fillId="2" borderId="44" xfId="0" applyNumberFormat="1"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4"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5" fillId="8" borderId="26"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20" fillId="2" borderId="26"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7" fillId="8" borderId="26"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8"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4" fillId="2" borderId="60"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57" xfId="0" applyFont="1" applyFill="1" applyBorder="1" applyAlignment="1" applyProtection="1">
      <alignment horizontal="center"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12" fillId="0" borderId="22"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1"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58"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9" xfId="0" applyFont="1" applyFill="1" applyBorder="1" applyAlignment="1" applyProtection="1">
      <alignment horizontal="center" vertical="center" wrapText="1"/>
      <protection locked="0"/>
    </xf>
    <xf numFmtId="0" fontId="4" fillId="2" borderId="61" xfId="0" applyFont="1" applyFill="1" applyBorder="1" applyAlignment="1" applyProtection="1">
      <alignment horizontal="center" vertical="center" wrapText="1"/>
      <protection locked="0"/>
    </xf>
    <xf numFmtId="0" fontId="4" fillId="2" borderId="62" xfId="0" applyFont="1" applyFill="1" applyBorder="1" applyAlignment="1" applyProtection="1">
      <alignment horizontal="center" vertical="center" wrapText="1"/>
      <protection locked="0"/>
    </xf>
    <xf numFmtId="0" fontId="4" fillId="2" borderId="52" xfId="0"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0" fontId="4" fillId="2" borderId="54" xfId="0" applyFont="1" applyFill="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5" fillId="2" borderId="0" xfId="0" applyFont="1" applyFill="1" applyAlignment="1">
      <alignment horizontal="center" vertical="center" wrapText="1"/>
    </xf>
    <xf numFmtId="0" fontId="12" fillId="2" borderId="32" xfId="0" applyFont="1" applyFill="1" applyBorder="1" applyAlignment="1">
      <alignment horizontal="left" vertical="top" wrapText="1"/>
    </xf>
    <xf numFmtId="0" fontId="12" fillId="2" borderId="27" xfId="0" applyFont="1" applyFill="1" applyBorder="1" applyAlignment="1">
      <alignment horizontal="left" vertical="top" wrapText="1"/>
    </xf>
    <xf numFmtId="0" fontId="12" fillId="2" borderId="34" xfId="0" applyFont="1" applyFill="1" applyBorder="1" applyAlignment="1">
      <alignment horizontal="left" vertical="top" wrapText="1"/>
    </xf>
    <xf numFmtId="0" fontId="13" fillId="6" borderId="0" xfId="0" applyFont="1" applyFill="1" applyAlignment="1"/>
  </cellXfs>
  <cellStyles count="2">
    <cellStyle name="Hipervínculo" xfId="1" builtinId="8"/>
    <cellStyle name="Normal" xfId="0" builtinId="0"/>
  </cellStyles>
  <dxfs count="158">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border>
        <left/>
        <right/>
        <top/>
        <vertical/>
        <horizontal/>
      </border>
    </dxf>
    <dxf>
      <numFmt numFmtId="1" formatCode="0"/>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1" formatCode="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A6266F25-3A9F-43A3-AF6C-21B5CD0862C7}">
      <tableStyleElement type="wholeTable" dxfId="157"/>
      <tableStyleElement type="headerRow" dxfId="156"/>
      <tableStyleElement type="totalRow" dxfId="155"/>
      <tableStyleElement type="firstRowStripe" dxfId="154"/>
      <tableStyleElement type="firstColumnStripe" dxfId="153"/>
      <tableStyleElement type="firstHeaderCell" dxfId="152"/>
      <tableStyleElement type="firstSubtotalRow" dxfId="151"/>
      <tableStyleElement type="secondSubtotalRow" dxfId="150"/>
      <tableStyleElement type="firstColumnSubheading" dxfId="149"/>
      <tableStyleElement type="firstRowSubheading" dxfId="148"/>
      <tableStyleElement type="secondRowSubheading" dxfId="147"/>
      <tableStyleElement type="pageFieldLabels" dxfId="146"/>
      <tableStyleElement type="pageFieldValues" dxfId="145"/>
    </tableStyle>
    <tableStyle name="TableStyleMedium2 2" pivot="0" count="7" xr9:uid="{607062CA-62FF-4B73-AE82-3A8FDC951F26}">
      <tableStyleElement type="wholeTable" dxfId="144"/>
      <tableStyleElement type="headerRow" dxfId="143"/>
      <tableStyleElement type="totalRow" dxfId="142"/>
      <tableStyleElement type="firstColumn" dxfId="141"/>
      <tableStyleElement type="lastColumn" dxfId="140"/>
      <tableStyleElement type="firstRowStripe" dxfId="139"/>
      <tableStyleElement type="firstColumnStripe" dxfId="13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167641</xdr:rowOff>
    </xdr:from>
    <xdr:to>
      <xdr:col>1</xdr:col>
      <xdr:colOff>474</xdr:colOff>
      <xdr:row>2</xdr:row>
      <xdr:rowOff>15241</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960" y="167641"/>
          <a:ext cx="1053939"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832.498318981481" createdVersion="8" refreshedVersion="8" minRefreshableVersion="3" recordCount="44" xr:uid="{96F18CD0-1735-441E-ABB8-66DA8C4862E3}">
  <cacheSource type="worksheet">
    <worksheetSource ref="A6:AB48" sheet="A&amp;I"/>
  </cacheSource>
  <cacheFields count="28">
    <cacheField name="Macroprocesos" numFmtId="0">
      <sharedItems containsBlank="1"/>
    </cacheField>
    <cacheField name="Procesos" numFmtId="0">
      <sharedItems containsBlank="1" count="9" longText="1">
        <s v="Planeación Estratégica_x000a_Gestión Integral para el Seguimiento y control a los Títulos Mineros_x000a_Atención Integral y servicios a Grupos de Interés_x000a_Adquisición de Bienes y Servicios_x000a_Administración de Bienes y Servicios_x000a_Administración de Tecnologías e Información_x000a_Gestión del Talento Humano_x000a_Gestión Documental_x000a_Evaluación, Control y Mejora"/>
        <m/>
        <s v="Admistración de bienes y servicios"/>
        <s v="Admistración de bienes y servicios_x000a_Administración de tecnologías e información"/>
        <s v="Atención Integral y servicios a Grupos de Interés"/>
        <s v="Gestión Integral para el Seguimiento y control a los Títulos Mineros"/>
        <s v="Gestión Integral de las Comunicaciones y Relacionamiento_x000a_Atención Integral y servicios a Grupos de Interés" u="1"/>
        <s v="Planeación Estratégica_x000a_Gestión Integral de las comunicaciones y Relacionamiento_x000a_Gestión Integral para el Seguimiento y control a los Títulos Mineros_x000a_Administración de Bienes y Servicios_x000a_Gestión del Talento Humano_x000a_Gestión Documental_x000a_Evaluación, Control y Mejora" u="1"/>
        <s v="Planeación Estratégica_x000a_Gestión Integral de las Comunicaciones y Relacionamiento_x000a_Delimitación y Declaración de Áreas y Zonas de Interés_x000a_Gestión de la Inversión Minera_x000a_Generación de Títulos Mineros_x000a_Gestión Integral para el Seguimiento y control a los Títulos Mineros_x000a_Seguridad Minera_x000a_Gestión Integral de la Información Minera_x000a_Atención Integral y servicios a Grupos de Interés_x000a_Adquisición de Bienes y Servicios_x000a_Administración de Bienes y Servicios_x000a_Gestión Financiera_x000a_Administración de Tecnologías e Información_x000a_Gestión del Talento Humano_x000a_Gestión Jurídica_x000a_Gestión Documental_x000a_Evaluación, Control y Mejora" u="1"/>
      </sharedItems>
    </cacheField>
    <cacheField name="Actividades" numFmtId="0">
      <sharedItems containsBlank="1" count="6">
        <s v="Administrativas"/>
        <s v="Servicios generales"/>
        <s v="Mantenimiento"/>
        <m/>
        <s v="Servicio al cliente"/>
        <s v="Traslados o comisiones"/>
      </sharedItems>
    </cacheField>
    <cacheField name="Descripción de la Actividad" numFmtId="0">
      <sharedItems containsBlank="1" longText="1"/>
    </cacheField>
    <cacheField name="Producto/Servicio" numFmtId="0">
      <sharedItems containsBlank="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0">
        <s v="Generación_de_residuos"/>
        <s v="Consumo_de_materias_primas_e_insumos"/>
        <s v="Generación_de_empleo"/>
        <s v="Consumo_de_energía_eléctrica"/>
        <s v="Generación_de_vertimientos"/>
        <s v="Consumo_del_recurso_hídrico"/>
        <s v="Generación_de_derrames"/>
        <s v="Generación_de_Emisiones"/>
        <s v="Uso_de_publicidad"/>
        <m u="1"/>
      </sharedItems>
    </cacheField>
    <cacheField name="Impacto ambiental" numFmtId="0">
      <sharedItems containsBlank="1" count="19">
        <s v="Contaminación por generación de residuos aprovechables"/>
        <s v="Agotamiento General de los recursos naturales"/>
        <s v="Desarrollo del recurso humano"/>
        <s v="Aprovechamiento de residuos aprovechables"/>
        <s v="Presión sobre el recurso energético eléctrico"/>
        <s v="Contaminación por descarga por aguas residuales domésticas"/>
        <s v="Agotamiento del recurso hídrico"/>
        <s v="Contaminación del suelo"/>
        <s v="Contaminación por generación de residuos orgánicos"/>
        <s v="Contaminación por generación de residuos peligrosos"/>
        <s v="Contaminación por generación de residuos No aprovechables"/>
        <s v="Contaminación por emisión de sustancias molestas (olores)"/>
        <s v="Contaminación por emisión de ruido"/>
        <s v="Contaminación por emisión de gases de efecto invernadero (GEI)"/>
        <s v="Contaminación por emisión de sustancias tóxicas"/>
        <s v="Contaminación visual"/>
        <s v="Contaminación por emisión de contaminantes criterio"/>
        <m u="1"/>
        <s v="Aprovechamiento del recurso hídrico" u="1"/>
      </sharedItems>
    </cacheField>
    <cacheField name="Tipo de impacto" numFmtId="0">
      <sharedItems containsBlank="1" count="3">
        <s v="Negativo"/>
        <s v="Positivo"/>
        <m u="1"/>
      </sharedItems>
    </cacheField>
    <cacheField name="Componente ambiental" numFmtId="0">
      <sharedItems/>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3" maxValue="5"/>
    </cacheField>
    <cacheField name="Valor consecuencia" numFmtId="0">
      <sharedItems containsSemiMixedTypes="0" containsString="0" containsNumber="1" containsInteger="1" minValue="1" maxValue="5"/>
    </cacheField>
    <cacheField name="Valor valoración inicial 2022" numFmtId="0">
      <sharedItems containsSemiMixedTypes="0" containsString="0" containsNumber="1" containsInteger="1" minValue="3" maxValue="25"/>
    </cacheField>
    <cacheField name="Significancia del A&amp;I inicial" numFmtId="0">
      <sharedItems/>
    </cacheField>
    <cacheField name="Control ambiental inicial" numFmtId="0">
      <sharedItems/>
    </cacheField>
    <cacheField name="Descripción de la valoración inicial y el control del aspecto e impacto ambiental 2022" numFmtId="0">
      <sharedItems longText="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s v="Estratégicos_x000a_Misionales_x000a_Apoyo_x000a_Evaluación"/>
    <x v="0"/>
    <x v="0"/>
    <s v="Formulación y elaboración de documentos de planeación, técnicos, legales y financieros (presupuesto,cronogramas, planes, informes, inventarios, proyectos, estructuración de documentos para contratación, etc)_x000a_Seguimiento y supervisión de contratos (proveedores y contratistas)_x000a_Definición de políticas y lineamientos para la Gestión_x000a_Auditorías de Gestión y SIG_x000a_Capacitación, asesoría, relacionamiento y formación_x000a_Reportes de seguimiento (Indicadores, trámites, proyectos de inversión, informes de Ley, Rendición de cuentas, etc)_x000a_Talento Humano (Evaluaciónes de desempeño, manuales de funciones, nómina, SG-SST, etc)_x000a_Actualización y manejo de documentos (Gestión Documental y SIG)_x000a_Gestión Financiera (registros contables, facturación y recaudo de cuentas, pagos, etc)_x000a_Normograma y representación Legal"/>
    <s v="Manuales, procedimientos, instructivos, Actos administrativos,_x000a_Conceptos e informes técnicos, Contratos, corrrespondencia, planes de mejora, Generación de ingresos por canon superficiario"/>
    <s v="PAR"/>
    <s v="PAR Nobsa"/>
    <x v="0"/>
    <s v="Emergencia sanitaria por pandemia COVID-19"/>
    <x v="0"/>
    <x v="0"/>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0"/>
    <m/>
    <m/>
    <m/>
    <m/>
    <x v="1"/>
    <m/>
    <x v="1"/>
    <x v="1"/>
    <x v="0"/>
    <s v="Biológico - biodiversidad"/>
    <s v="Certero"/>
    <s v="Baja"/>
    <s v="Bajo"/>
    <n v="5"/>
    <n v="1"/>
    <n v="5"/>
    <s v="Tolerable"/>
    <s v="No"/>
    <s v="En el PAR Nobsa por las condiciones actuales de funcionamiento se identifica que el consumo de papel no es elevado, la mayoria de las actividades que se realizan en el PAR se realizan digital o virtualmente. _x000a__x000a_La cantidad de elementos de oficina  por las condiciones actuales de funcionamiento, el consumo de estos elementos en mínimo. _x000a__x000a_Se cuenta con una cantidad considerable de equipos de computo, no obstante, estos no son de alta rotación y cambio. "/>
    <m/>
    <m/>
    <m/>
    <m/>
    <m/>
    <m/>
  </r>
  <r>
    <m/>
    <x v="1"/>
    <x v="0"/>
    <m/>
    <m/>
    <m/>
    <m/>
    <x v="1"/>
    <m/>
    <x v="2"/>
    <x v="2"/>
    <x v="1"/>
    <s v="Sociocultural - social"/>
    <s v="Certero"/>
    <s v="Baja"/>
    <s v="Bajo"/>
    <n v="5"/>
    <n v="1"/>
    <n v="5"/>
    <s v="Tolerable"/>
    <s v="No"/>
    <s v="En el PAR Nobsa todo el recurso humano se encuentra vinculado de manera formal de acuerdo con sus actividades laborales. "/>
    <m/>
    <m/>
    <m/>
    <m/>
    <m/>
    <m/>
  </r>
  <r>
    <m/>
    <x v="1"/>
    <x v="0"/>
    <m/>
    <m/>
    <m/>
    <m/>
    <x v="1"/>
    <m/>
    <x v="0"/>
    <x v="3"/>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0"/>
    <m/>
    <m/>
    <m/>
    <m/>
    <x v="1"/>
    <m/>
    <x v="3"/>
    <x v="4"/>
    <x v="0"/>
    <s v="Energético"/>
    <s v="Certero"/>
    <s v="Alta"/>
    <s v="Alto"/>
    <n v="5"/>
    <n v="5"/>
    <n v="25"/>
    <s v="No tolerable"/>
    <s v="Si"/>
    <s v="En el PAR Nobsa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mayoria de la iluminación funciona con tecnología LED, no obstante, no se identifican sistemas ahorradores, ni programas de control."/>
    <m/>
    <m/>
    <m/>
    <m/>
    <m/>
    <m/>
  </r>
  <r>
    <s v="Apoyo"/>
    <x v="2"/>
    <x v="1"/>
    <s v="Limpieza y aseo_x000a_Cafetería_x000a_Manejo de sustancias químicas_x000a_Servicios de vigilancia y seguridad privada"/>
    <s v="Registros"/>
    <s v="PAR"/>
    <s v="PAR Nobsa"/>
    <x v="0"/>
    <s v="Emergencia sanitaria por pandemia COVID-19"/>
    <x v="4"/>
    <x v="5"/>
    <x v="0"/>
    <s v="Hidrológico - agua"/>
    <s v="Certero"/>
    <s v="Moderada"/>
    <s v="Moderado"/>
    <n v="5"/>
    <n v="3"/>
    <n v="15"/>
    <s v="Potencialmente no tolerable"/>
    <s v="No"/>
    <s v=" Las aguas residuales domésticas que se generan en el PAR Nobsa corresponden a las resultantes del uso de baterias sanitarias, actividades de limpieza y densinfección."/>
    <m/>
    <m/>
    <m/>
    <m/>
    <m/>
    <m/>
  </r>
  <r>
    <m/>
    <x v="1"/>
    <x v="1"/>
    <m/>
    <m/>
    <m/>
    <m/>
    <x v="1"/>
    <m/>
    <x v="5"/>
    <x v="6"/>
    <x v="0"/>
    <s v="Hidrológico - agua"/>
    <s v="Certero"/>
    <s v="Alta"/>
    <s v="Alto"/>
    <n v="5"/>
    <n v="5"/>
    <n v="25"/>
    <s v="No tolerable"/>
    <s v="Si"/>
    <s v=" En el PAR Nobsa se identifica que existen fuentes de consumo de agua potable para uso en unidades sanitarias, consumo humano y actividades de limpieza y desinfección. Se identifica que no hay sistemas ahorradores de agua, ni un programa para el uso eficiente del recurso."/>
    <m/>
    <m/>
    <m/>
    <m/>
    <m/>
    <m/>
  </r>
  <r>
    <m/>
    <x v="1"/>
    <x v="1"/>
    <m/>
    <m/>
    <m/>
    <m/>
    <x v="1"/>
    <m/>
    <x v="6"/>
    <x v="7"/>
    <x v="0"/>
    <s v="Geológico - suelo"/>
    <s v="Probable"/>
    <s v="Baja"/>
    <s v="Bajo"/>
    <n v="3"/>
    <n v="1"/>
    <n v="3"/>
    <s v="Tolerable"/>
    <s v="No"/>
    <s v="No se definió control ambiental para el aspecto e impacto ambiental en el año 2022 por que la valoración total del aspecto e impacto ambiental para tla sede no representa una significancia de no tolerable. "/>
    <m/>
    <m/>
    <m/>
    <m/>
    <m/>
    <m/>
  </r>
  <r>
    <m/>
    <x v="1"/>
    <x v="1"/>
    <m/>
    <m/>
    <m/>
    <m/>
    <x v="1"/>
    <m/>
    <x v="0"/>
    <x v="8"/>
    <x v="0"/>
    <s v="Geológico - suelo"/>
    <s v="Certero"/>
    <s v="Alta"/>
    <s v="Alto"/>
    <n v="5"/>
    <n v="5"/>
    <n v="25"/>
    <s v="No tolerable"/>
    <s v="Si"/>
    <s v="Los residuos orgánicos que se generan en el PAR Nobsa a la fecha tienen control desde el año 2021, a pesar de que existe código de clasificación de colores, se identifica inadecuada clasificación. Por la ubicación de la sede que es rural, es complicado la Gestión de los residuos. Se debe realizar acciones con la empresa pública de aseo quién administra la zona para realizar una buena práctica gestión y disposición final de estos residuos"/>
    <m/>
    <m/>
    <m/>
    <m/>
    <m/>
    <m/>
  </r>
  <r>
    <m/>
    <x v="1"/>
    <x v="1"/>
    <m/>
    <m/>
    <m/>
    <m/>
    <x v="1"/>
    <m/>
    <x v="0"/>
    <x v="9"/>
    <x v="0"/>
    <s v="Geológico - suelo"/>
    <s v="Probable"/>
    <s v="Moderada"/>
    <s v="Bajo"/>
    <n v="3"/>
    <n v="3"/>
    <n v="9"/>
    <s v="Tolerable"/>
    <s v="No"/>
    <s v="No se definió control ambiental para el aspecto e impacto ambiental en la vigencia 2022 por que la valoración total del aspecto e impacto ambiental para la sede no representa una significancia de no tolerable. "/>
    <m/>
    <m/>
    <m/>
    <m/>
    <m/>
    <m/>
  </r>
  <r>
    <m/>
    <x v="1"/>
    <x v="1"/>
    <m/>
    <m/>
    <m/>
    <m/>
    <x v="1"/>
    <m/>
    <x v="0"/>
    <x v="0"/>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1"/>
    <m/>
    <m/>
    <m/>
    <m/>
    <x v="1"/>
    <m/>
    <x v="0"/>
    <x v="10"/>
    <x v="0"/>
    <s v="Geológico - suelo"/>
    <s v="Certero"/>
    <s v="Alta"/>
    <s v="Alto"/>
    <n v="5"/>
    <n v="5"/>
    <n v="25"/>
    <s v="No tolerable"/>
    <s v="Si"/>
    <s v="Los residuos No aprovechables que se generan en el PAR Nobsa  a la fecha tienen control desde el año 2021, a pesar de que existe código de clasificación de colores, se identifica inadecuada clasificación. Por la ubicación de la sede que es rural, es complicado la Gestión de los residuos. Se debe realizar acciones con la empresa pública de aseo quién administra la zona para realizar una buena práctica gestión y disposición final de estos residuos"/>
    <m/>
    <m/>
    <m/>
    <m/>
    <m/>
    <m/>
  </r>
  <r>
    <m/>
    <x v="1"/>
    <x v="1"/>
    <m/>
    <m/>
    <m/>
    <m/>
    <x v="1"/>
    <m/>
    <x v="0"/>
    <x v="3"/>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1"/>
    <m/>
    <m/>
    <m/>
    <m/>
    <x v="1"/>
    <m/>
    <x v="1"/>
    <x v="1"/>
    <x v="0"/>
    <s v="Biológico - biodiversidad"/>
    <s v="Certero"/>
    <s v="Moderada"/>
    <s v="Moderado"/>
    <n v="5"/>
    <n v="3"/>
    <n v="15"/>
    <s v="Potencialmente no tolerable"/>
    <s v="No"/>
    <s v="En el PAR Nobsa por las condiciones actuales de funcionamiento se identifica que el consumo de papel no es elevado, la mayoria de las actividades que se realizan en el PAR se realizan digital o virtualmente. _x000a__x000a_La cantidad de elementos de oficina  por las condiciones actuales de funcionamiento, el consumo de estos elementos en mínimo. _x000a__x000a_Se cuenta con una cantidad considerable de equipos de computo, no obstante, estos no son de alta rotación y cambio. "/>
    <m/>
    <m/>
    <m/>
    <m/>
    <m/>
    <m/>
  </r>
  <r>
    <m/>
    <x v="1"/>
    <x v="1"/>
    <m/>
    <m/>
    <m/>
    <m/>
    <x v="1"/>
    <m/>
    <x v="2"/>
    <x v="2"/>
    <x v="1"/>
    <s v="Sociocultural - social"/>
    <s v="Certero"/>
    <s v="Baja"/>
    <s v="Bajo"/>
    <n v="5"/>
    <n v="1"/>
    <n v="5"/>
    <s v="Tolerable"/>
    <s v="No"/>
    <s v="En el PAR Nobsa todo el recurso humano se encuentra vinculado de manera formal de acuerdo con sus actividades laborales. "/>
    <m/>
    <m/>
    <m/>
    <m/>
    <m/>
    <m/>
  </r>
  <r>
    <m/>
    <x v="1"/>
    <x v="1"/>
    <m/>
    <m/>
    <m/>
    <m/>
    <x v="1"/>
    <m/>
    <x v="3"/>
    <x v="4"/>
    <x v="0"/>
    <s v="Energético"/>
    <s v="Certero"/>
    <s v="Alta"/>
    <s v="Alto"/>
    <n v="5"/>
    <n v="5"/>
    <n v="25"/>
    <s v="No tolerable"/>
    <s v="Si"/>
    <s v="En el PAR Nobsa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mayoria de la iluminación funciona con tecnología LED, no obstante, no se identifican sistemas ahorradores, ni programas de control."/>
    <m/>
    <m/>
    <m/>
    <m/>
    <m/>
    <m/>
  </r>
  <r>
    <m/>
    <x v="1"/>
    <x v="1"/>
    <m/>
    <m/>
    <m/>
    <m/>
    <x v="1"/>
    <m/>
    <x v="7"/>
    <x v="11"/>
    <x v="0"/>
    <s v="Atmosférico - aire"/>
    <s v="Probable"/>
    <s v="Moderada"/>
    <s v="Bajo"/>
    <n v="3"/>
    <n v="3"/>
    <n v="9"/>
    <s v="Tolerable"/>
    <s v="No"/>
    <s v="Se identificaron insumos de aseo que por sus componentes químicos pueden generar contaminación de olores, como lo detergentes o desinfectantes."/>
    <m/>
    <m/>
    <m/>
    <m/>
    <m/>
    <m/>
  </r>
  <r>
    <m/>
    <x v="1"/>
    <x v="1"/>
    <m/>
    <m/>
    <m/>
    <m/>
    <x v="1"/>
    <m/>
    <x v="7"/>
    <x v="12"/>
    <x v="0"/>
    <s v="Atmosférico - aire"/>
    <s v="Probable"/>
    <s v="Moderada"/>
    <s v="Bajo"/>
    <n v="3"/>
    <n v="3"/>
    <n v="9"/>
    <s v="Tolerable"/>
    <s v="No"/>
    <s v="Servicios generales para el desarrollo de sus actividades cuenan con elementos como brilladoras que pueden generar contaminación de ruido, pero su consecuencia es baja ya que la utilización de esta es mínima."/>
    <m/>
    <m/>
    <m/>
    <m/>
    <m/>
    <m/>
  </r>
  <r>
    <s v="Apoyo"/>
    <x v="3"/>
    <x v="2"/>
    <s v="Infraestructura (adecuaciones físicas)_x000a_Manejo de insumos y equipos_x000a_Prestación de servicios tecnológicos_x000a_Instalación de redes eléctricas_x000a_Saneamiento ambiental y limpieza técnica (Lavado de tanques y control de plagas)_x000a_Vehículos_x000a_Instalación de elementos de publicidad exterior visual"/>
    <s v="Registros e informes"/>
    <s v="PAR"/>
    <s v="PAR Nobsa"/>
    <x v="0"/>
    <s v="Emergencia sanitaria por pandemia COVID-19"/>
    <x v="7"/>
    <x v="13"/>
    <x v="0"/>
    <s v="Atmosférico - aire"/>
    <s v="Certero"/>
    <s v="Moderada"/>
    <s v="Moderado"/>
    <n v="5"/>
    <n v="3"/>
    <n v="15"/>
    <s v="Potencialmente no tolerable"/>
    <s v="No"/>
    <s v="En la sede PAR Nobsa cuenta con equipos que contienen susancias que pueden ocacionar contaminación por Gases Efecto Invernadero (GEI) como son los aparatos electrícos y electrónicos, el no adecuado mantenimento de los aires acondicinados."/>
    <m/>
    <m/>
    <m/>
    <m/>
    <m/>
    <m/>
  </r>
  <r>
    <m/>
    <x v="1"/>
    <x v="2"/>
    <m/>
    <m/>
    <m/>
    <m/>
    <x v="1"/>
    <m/>
    <x v="7"/>
    <x v="14"/>
    <x v="0"/>
    <s v="Atmosférico - aire"/>
    <s v="Probable"/>
    <s v="Moderada"/>
    <s v="Bajo"/>
    <n v="3"/>
    <n v="3"/>
    <n v="9"/>
    <s v="Tolerable"/>
    <s v="No"/>
    <s v="En la sede PAR Nobsa cuenta con equipos que contienen susancias que pueden ocacionar contaminación porsustancias tóxicas que existen en los absorbedores, que son equipos utilizados en las actividades de fiscalización."/>
    <m/>
    <m/>
    <m/>
    <m/>
    <m/>
    <m/>
  </r>
  <r>
    <m/>
    <x v="1"/>
    <x v="2"/>
    <m/>
    <m/>
    <m/>
    <m/>
    <x v="1"/>
    <m/>
    <x v="7"/>
    <x v="11"/>
    <x v="0"/>
    <s v="Atmosférico - aire"/>
    <s v="Probable"/>
    <s v="Moderada"/>
    <s v="Bajo"/>
    <n v="3"/>
    <n v="3"/>
    <n v="9"/>
    <s v="Tolerable"/>
    <s v="No"/>
    <s v="Se identificaron que pueden existir sustancias para la limpieza y manteniemiento de los equips o infraestructura que por sus componentes químicos pueden generar contaminación de olores, como lo detergentes, pinturas, desinfectantes y otro insumos."/>
    <m/>
    <m/>
    <m/>
    <m/>
    <m/>
    <m/>
  </r>
  <r>
    <m/>
    <x v="1"/>
    <x v="2"/>
    <m/>
    <m/>
    <m/>
    <m/>
    <x v="1"/>
    <m/>
    <x v="7"/>
    <x v="12"/>
    <x v="0"/>
    <s v="Atmosférico - aire"/>
    <s v="Probable"/>
    <s v="Moderada"/>
    <s v="Bajo"/>
    <n v="3"/>
    <n v="3"/>
    <n v="9"/>
    <s v="Tolerable"/>
    <s v="No"/>
    <s v="En la sede PAR Nobsa existen aparatos eléctricos y electrónicos que emiten sonidos que son tolerables para las condiciones de los trabajdores"/>
    <m/>
    <m/>
    <m/>
    <m/>
    <m/>
    <m/>
  </r>
  <r>
    <m/>
    <x v="1"/>
    <x v="2"/>
    <m/>
    <m/>
    <m/>
    <m/>
    <x v="1"/>
    <m/>
    <x v="4"/>
    <x v="5"/>
    <x v="0"/>
    <s v="Hidrológico - agua"/>
    <s v="Certero"/>
    <s v="Moderada"/>
    <s v="Moderado"/>
    <n v="5"/>
    <n v="3"/>
    <n v="15"/>
    <s v="Potencialmente no tolerable"/>
    <s v="No"/>
    <s v=" Las aguas residuales domésticas que se generan en el PAR Nobsa corresponden a las resultantes del uso de baterias sanitarias, actividades de limpieza y densinfección."/>
    <m/>
    <m/>
    <m/>
    <m/>
    <m/>
    <m/>
  </r>
  <r>
    <m/>
    <x v="1"/>
    <x v="2"/>
    <m/>
    <m/>
    <m/>
    <m/>
    <x v="1"/>
    <m/>
    <x v="5"/>
    <x v="6"/>
    <x v="0"/>
    <s v="Hidrológico - agua"/>
    <s v="Certero"/>
    <s v="Alta"/>
    <s v="Alto"/>
    <n v="5"/>
    <n v="5"/>
    <n v="25"/>
    <s v="No tolerable"/>
    <s v="Si"/>
    <s v=" En el PAR Nobsa se identifica que existen fuentes de consumo de agua potable para uso en unidades sanitarias, consumo humano y actividades de limpieza y desinfección. Se identifica que no hay sistemas ahorradores de agua, ni un programa para el uso eficiente del recurso."/>
    <m/>
    <m/>
    <m/>
    <m/>
    <m/>
    <m/>
  </r>
  <r>
    <m/>
    <x v="1"/>
    <x v="2"/>
    <m/>
    <m/>
    <m/>
    <m/>
    <x v="1"/>
    <m/>
    <x v="6"/>
    <x v="7"/>
    <x v="0"/>
    <s v="Geológico - suelo"/>
    <s v="Probable"/>
    <s v="Baja"/>
    <s v="Bajo"/>
    <n v="3"/>
    <n v="1"/>
    <n v="3"/>
    <s v="Tolerable"/>
    <s v="No"/>
    <s v="No se definió control ambiental para el aspecto e impacto ambiental en el año 2022 por que la valoración total del aspecto e impacto ambiental para tla sede no representa una significancia de no tolerable. "/>
    <m/>
    <m/>
    <m/>
    <m/>
    <m/>
    <m/>
  </r>
  <r>
    <m/>
    <x v="1"/>
    <x v="2"/>
    <m/>
    <m/>
    <m/>
    <m/>
    <x v="1"/>
    <m/>
    <x v="0"/>
    <x v="9"/>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2"/>
    <m/>
    <m/>
    <m/>
    <m/>
    <x v="1"/>
    <m/>
    <x v="0"/>
    <x v="0"/>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2"/>
    <m/>
    <m/>
    <m/>
    <m/>
    <x v="1"/>
    <m/>
    <x v="0"/>
    <x v="10"/>
    <x v="0"/>
    <s v="Geológico - suelo"/>
    <s v="Certero"/>
    <s v="Alta"/>
    <s v="Alto"/>
    <n v="5"/>
    <n v="5"/>
    <n v="25"/>
    <s v="No tolerable"/>
    <s v="Si"/>
    <s v="Los residuos No aprovechables que se generan en el PAR Nobsa  a la fecha tienen control desde el año 2021, a pesar de que existe código de clasificación de colores, se identifica inadecuada clasificación. Por la ubicación de la sede que es rural, es complicado la Gestión de los residuos. Se debe realizar acciones con la empresa pública de aseo quién administra la zona para realizar una buena práctica gestión y disposición final de estos residuos"/>
    <m/>
    <m/>
    <m/>
    <m/>
    <m/>
    <m/>
  </r>
  <r>
    <m/>
    <x v="1"/>
    <x v="2"/>
    <m/>
    <m/>
    <m/>
    <m/>
    <x v="1"/>
    <m/>
    <x v="0"/>
    <x v="3"/>
    <x v="0"/>
    <s v="Sociocultural - social"/>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2"/>
    <m/>
    <m/>
    <m/>
    <m/>
    <x v="1"/>
    <m/>
    <x v="1"/>
    <x v="1"/>
    <x v="0"/>
    <s v="Biológico - biodiversidad"/>
    <s v="Certero"/>
    <s v="Moderada"/>
    <s v="Moderado"/>
    <n v="5"/>
    <n v="3"/>
    <n v="15"/>
    <s v="Potencialmente no tolerable"/>
    <s v="No"/>
    <s v="En el PAR Nobsa por las condiciones actuales de funcionamiento se identifica que el consumo de papel no es elevado, la mayoria de las actividades que se realizan en el PAR se realizan digital o virtualmente. _x000a__x000a_La cantidad de elementos de oficina  por las condiciones actuales de funcionamiento, el consumo de estos elementos en mínimo. _x000a__x000a_Se cuenta con una cantidad considerable de equipos de computo, no obstante, estos no son de alta rotación y cambio. "/>
    <m/>
    <m/>
    <m/>
    <m/>
    <m/>
    <m/>
  </r>
  <r>
    <m/>
    <x v="1"/>
    <x v="2"/>
    <m/>
    <m/>
    <m/>
    <m/>
    <x v="1"/>
    <m/>
    <x v="2"/>
    <x v="2"/>
    <x v="1"/>
    <s v="Sociocultural - social"/>
    <s v="Certero"/>
    <s v="Baja"/>
    <s v="Bajo"/>
    <n v="5"/>
    <n v="1"/>
    <n v="5"/>
    <s v="Tolerable"/>
    <s v="No"/>
    <s v="En el PAR Nobsa todo el recurso humano se encuentra vinculado de manera formal de acuerdo con sus actividades laborales. "/>
    <m/>
    <m/>
    <m/>
    <m/>
    <m/>
    <m/>
  </r>
  <r>
    <m/>
    <x v="1"/>
    <x v="3"/>
    <m/>
    <m/>
    <m/>
    <m/>
    <x v="1"/>
    <m/>
    <x v="8"/>
    <x v="15"/>
    <x v="0"/>
    <s v="Paisajístico"/>
    <s v="Probable"/>
    <s v="Moderada"/>
    <s v="Bajo"/>
    <n v="3"/>
    <n v="3"/>
    <n v="9"/>
    <s v="Tolerable"/>
    <s v="No"/>
    <s v="En el PAR Nobsa se identifica aviso en fachada que identifica la sede de la ANM"/>
    <m/>
    <m/>
    <m/>
    <m/>
    <m/>
    <m/>
  </r>
  <r>
    <m/>
    <x v="1"/>
    <x v="2"/>
    <m/>
    <m/>
    <m/>
    <m/>
    <x v="1"/>
    <m/>
    <x v="3"/>
    <x v="4"/>
    <x v="0"/>
    <s v="Energético"/>
    <s v="Certero"/>
    <s v="Alta"/>
    <s v="Alto"/>
    <n v="5"/>
    <n v="5"/>
    <n v="25"/>
    <s v="No tolerable"/>
    <s v="Si"/>
    <s v="En el PAR Nobsa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mayoria de la iluminación funciona con tecnología LED, no obstante, no se identifican sistemas ahorradores, ni programas de control."/>
    <m/>
    <m/>
    <m/>
    <m/>
    <m/>
    <m/>
  </r>
  <r>
    <s v="Estratégico_x000a_Misional"/>
    <x v="4"/>
    <x v="4"/>
    <s v="Relacionamiento con el usuario externo_x000a_Atención y respuesta de PQRS_x000a_Notificaciones_x000a_Encuestas de satisfacción"/>
    <s v="Actos Administrativos notificados_x000a_Registro en ANNA Minería_x000a_Recurso de reposición / comunicación de entrada _x000a_Constancia de ejecutoria_x000a_Comunicaciones de salida internas y externas_x000a_Estudio de percepción en la satisfacción de usuarios mineros"/>
    <s v="PAR"/>
    <s v="PAR Nobsa"/>
    <x v="0"/>
    <s v="Emergencia sanitaria por pandemia COVID-19"/>
    <x v="0"/>
    <x v="0"/>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4"/>
    <m/>
    <m/>
    <m/>
    <m/>
    <x v="1"/>
    <m/>
    <x v="0"/>
    <x v="3"/>
    <x v="0"/>
    <s v="Geológico - suelo"/>
    <s v="Certero"/>
    <s v="Alta"/>
    <s v="Alto"/>
    <n v="5"/>
    <n v="5"/>
    <n v="25"/>
    <s v="No tolerable"/>
    <s v="Si"/>
    <s v="Los residuos aprovechables que se generan en el PAR Nobsa  a la fecha tienen control desde el año 2021, a pesar de que existe código de clasificación de colores, se identifica inadecuada clasificación. Asímismo el aprovechamiento de estos residuos no se hace ya que por la ubicación de la sede que es rural, es complicado la Gestión y aprovechamiento de los residuos. Se debe realizar acciones con la empresa pública de aseo quién administra la zona para realizar una buena práctica gestión y disposición final de estos residuos"/>
    <m/>
    <m/>
    <m/>
    <m/>
    <m/>
    <m/>
  </r>
  <r>
    <m/>
    <x v="1"/>
    <x v="4"/>
    <m/>
    <m/>
    <m/>
    <m/>
    <x v="1"/>
    <m/>
    <x v="1"/>
    <x v="1"/>
    <x v="0"/>
    <s v="Biológico - biodiversidad"/>
    <s v="Probable"/>
    <s v="Baja"/>
    <s v="Bajo"/>
    <n v="3"/>
    <n v="1"/>
    <n v="3"/>
    <s v="Tolerable"/>
    <s v="No"/>
    <s v="En el PAR Nobsa por las condiciones actuales de funcionamiento se identifica que el consumo de papel no es elevado, la mayoria de las actividades que se realizan en el PAR se realizan digital o virtualmente. _x000a__x000a_La cantidad de elementos de oficina  por las condiciones actuales de funcionamiento, el consumo de estos elementos en mínimo. _x000a__x000a_Se cuenta con una cantidad considerable de equipos de computo, no obstante, estos no son de alta rotación y cambio. "/>
    <m/>
    <m/>
    <m/>
    <m/>
    <m/>
    <m/>
  </r>
  <r>
    <m/>
    <x v="1"/>
    <x v="4"/>
    <m/>
    <m/>
    <m/>
    <m/>
    <x v="1"/>
    <m/>
    <x v="2"/>
    <x v="2"/>
    <x v="1"/>
    <s v="Sociocultural - social"/>
    <s v="Certero"/>
    <s v="Baja"/>
    <s v="Bajo"/>
    <n v="5"/>
    <n v="1"/>
    <n v="5"/>
    <s v="Tolerable"/>
    <s v="No"/>
    <s v="En el PAR Nobsa todo el recurso humano se encuentra vinculado de manera formal de acuerdo con sus actividades laborales. "/>
    <m/>
    <m/>
    <m/>
    <m/>
    <m/>
    <m/>
  </r>
  <r>
    <m/>
    <x v="1"/>
    <x v="4"/>
    <m/>
    <m/>
    <m/>
    <m/>
    <x v="1"/>
    <m/>
    <x v="3"/>
    <x v="4"/>
    <x v="0"/>
    <s v="Energético"/>
    <s v="Certero"/>
    <s v="Alta"/>
    <s v="Alto"/>
    <n v="5"/>
    <n v="5"/>
    <n v="25"/>
    <s v="No tolerable"/>
    <s v="Si"/>
    <s v="En el PAR Nobsa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mayoria de la iluminación funciona con tecnología LED, no obstante, no se identifican sistemas ahorradores, ni programas de control."/>
    <m/>
    <m/>
    <m/>
    <m/>
    <m/>
    <m/>
  </r>
  <r>
    <s v="Estratégicos_x000a_Misionales_x000a_Apoyo_x000a_Evaluación"/>
    <x v="5"/>
    <x v="5"/>
    <s v="Visitas de fiscalización"/>
    <s v="Asistencias y conceptos técnicos  "/>
    <s v="PAR"/>
    <s v="PAR Manizales"/>
    <x v="0"/>
    <s v="Emergencia sanitaria por pandemia COVID-19"/>
    <x v="7"/>
    <x v="16"/>
    <x v="0"/>
    <s v="Atmosférico - aire"/>
    <s v="Probable"/>
    <s v="Alta"/>
    <s v="Moderado"/>
    <n v="3"/>
    <n v="5"/>
    <n v="15"/>
    <s v="Potencialmente no tolerable"/>
    <s v="No"/>
    <s v="En el PAR Nobsa se realizan traslados para visitas de fiscalización por lo cual el tipo de trasporte aéreo, terrestre o fluvial emite contaminación a la atmósfera"/>
    <m/>
    <m/>
    <m/>
    <m/>
    <m/>
    <m/>
  </r>
  <r>
    <m/>
    <x v="1"/>
    <x v="5"/>
    <m/>
    <m/>
    <m/>
    <m/>
    <x v="1"/>
    <m/>
    <x v="7"/>
    <x v="13"/>
    <x v="0"/>
    <s v="Atmosférico - aire"/>
    <s v="Probable"/>
    <s v="Alta"/>
    <s v="Moderado"/>
    <n v="3"/>
    <n v="5"/>
    <n v="15"/>
    <s v="Potencialmente no tolerable"/>
    <s v="No"/>
    <s v="En la sede PAR Nobsa realizan traslados y comisiones para atender las visitas de fiscalización, lo cual deben transportarse por vía terrestre o aérea donde estos vehículos que prestan el servicio ocasionan contaminación por emisiones GEI"/>
    <m/>
    <m/>
    <m/>
    <m/>
    <m/>
    <m/>
  </r>
  <r>
    <m/>
    <x v="1"/>
    <x v="5"/>
    <m/>
    <m/>
    <m/>
    <m/>
    <x v="1"/>
    <m/>
    <x v="7"/>
    <x v="12"/>
    <x v="0"/>
    <s v="Atmosférico - aire"/>
    <s v="Probable"/>
    <s v="Moderada"/>
    <s v="Bajo"/>
    <n v="3"/>
    <n v="3"/>
    <n v="9"/>
    <s v="Tolerable"/>
    <s v="No"/>
    <s v="En la sede PAR Nobsa cuenta con vehículos terréstre que pueden ocasionar o generar ruidos que afecten la salud de los trabajadores. No se definió control ambiental para la valoración total del aspecto e impacto ambiental para toda la Entidad no representa una significancia de no tolerable. "/>
    <m/>
    <m/>
    <m/>
    <m/>
    <m/>
    <m/>
  </r>
  <r>
    <m/>
    <x v="1"/>
    <x v="5"/>
    <m/>
    <m/>
    <m/>
    <m/>
    <x v="1"/>
    <m/>
    <x v="6"/>
    <x v="7"/>
    <x v="0"/>
    <s v="Geológico - suelo"/>
    <s v="Probable"/>
    <s v="Baja"/>
    <s v="Bajo"/>
    <n v="3"/>
    <n v="1"/>
    <n v="3"/>
    <s v="Tolerable"/>
    <s v="No"/>
    <s v="No se definió control ambiental para la valoración total del aspecto e impacto ambiental para toda la Entidad no representa una significancia de no tolerable. "/>
    <m/>
    <m/>
    <m/>
    <m/>
    <m/>
    <m/>
  </r>
  <r>
    <m/>
    <x v="1"/>
    <x v="5"/>
    <m/>
    <m/>
    <m/>
    <m/>
    <x v="1"/>
    <m/>
    <x v="0"/>
    <x v="9"/>
    <x v="0"/>
    <s v="Geológico - suelo"/>
    <s v="Probable"/>
    <s v="Alta"/>
    <s v="Moderado"/>
    <n v="3"/>
    <n v="5"/>
    <n v="15"/>
    <s v="Potencialmente no tolerable"/>
    <s v="No"/>
    <s v="En la sede PAR Nobsa existen vehículos que tienen diferentes partes que por su uso generan residuos peligrosos como aceites, combustibles, llantas. La sede no cuenta con vehículos propios pero se debe controlar los vehículos tercerizados para que cumpla con la gestión de estos residuos."/>
    <m/>
    <m/>
    <m/>
    <m/>
    <m/>
    <m/>
  </r>
  <r>
    <m/>
    <x v="1"/>
    <x v="5"/>
    <m/>
    <m/>
    <m/>
    <m/>
    <x v="1"/>
    <m/>
    <x v="2"/>
    <x v="2"/>
    <x v="1"/>
    <s v="Sociocultural - social"/>
    <s v="Certero"/>
    <s v="Baja"/>
    <s v="Bajo"/>
    <n v="5"/>
    <n v="1"/>
    <n v="5"/>
    <s v="Tolerable"/>
    <s v="No"/>
    <s v="En el PAR Nobsa todo el recurso humano se encuentra vinculado de manera formal de acuerdo con sus actividades laborales. "/>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4C636B-E99D-45BE-A042-E7E057FDDD1F}" name="TablaDinámica1" cacheId="36792"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showAll="0">
      <items count="10">
        <item x="1"/>
        <item m="1" x="8"/>
        <item x="2"/>
        <item x="3"/>
        <item m="1" x="6"/>
        <item m="1" x="7"/>
        <item x="0"/>
        <item x="5"/>
        <item x="4"/>
        <item t="default"/>
      </items>
    </pivotField>
    <pivotField axis="axisPage" compact="0" outline="0" showAll="0">
      <items count="7">
        <item x="3"/>
        <item x="0"/>
        <item x="1"/>
        <item x="2"/>
        <item x="4"/>
        <item x="5"/>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axis="axisRow" compact="0" outline="0" showAll="0">
      <items count="11">
        <item sd="0" x="5"/>
        <item sd="0" m="1" x="9"/>
        <item sd="0" x="0"/>
        <item sd="0" x="1"/>
        <item sd="0" x="2"/>
        <item sd="0" x="3"/>
        <item sd="0" x="4"/>
        <item sd="0" x="6"/>
        <item sd="0" x="7"/>
        <item sd="0" x="8"/>
        <item t="default"/>
      </items>
    </pivotField>
    <pivotField axis="axisRow" compact="0" outline="0" showAll="0">
      <items count="20">
        <item m="1" x="18"/>
        <item m="1" x="17"/>
        <item x="0"/>
        <item x="1"/>
        <item x="2"/>
        <item x="3"/>
        <item x="4"/>
        <item x="5"/>
        <item x="6"/>
        <item x="7"/>
        <item x="8"/>
        <item x="9"/>
        <item x="10"/>
        <item x="11"/>
        <item x="12"/>
        <item x="13"/>
        <item x="14"/>
        <item x="15"/>
        <item x="16"/>
        <item t="default"/>
      </items>
    </pivotField>
    <pivotField axis="axisPage" compact="0" outline="0" showAll="0">
      <items count="4">
        <item m="1"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9"/>
    </i>
    <i t="grand">
      <x/>
    </i>
  </rowItems>
  <colItems count="1">
    <i/>
  </colItems>
  <pageFields count="3">
    <pageField fld="2" hier="-1"/>
    <pageField fld="11" hier="-1"/>
    <pageField fld="7" hier="-1"/>
  </pageFields>
  <dataFields count="1">
    <dataField name="Promedio de Valor valoración inicial 2022" fld="18" subtotal="average" baseField="10" baseItem="2" numFmtId="1"/>
  </dataFields>
  <formats count="67">
    <format dxfId="71">
      <pivotArea dataOnly="0" labelOnly="1" outline="0" axis="axisValues" fieldPosition="0"/>
    </format>
    <format dxfId="72">
      <pivotArea field="9" type="button" dataOnly="0" labelOnly="1" outline="0" axis="axisRow" fieldPosition="0"/>
    </format>
    <format dxfId="73">
      <pivotArea field="10" type="button" dataOnly="0" labelOnly="1" outline="0" axis="axisRow" fieldPosition="1"/>
    </format>
    <format dxfId="74">
      <pivotArea dataOnly="0" labelOnly="1" outline="0" axis="axisValues" fieldPosition="0"/>
    </format>
    <format dxfId="75">
      <pivotArea field="9" type="button" dataOnly="0" labelOnly="1" outline="0" axis="axisRow" fieldPosition="0"/>
    </format>
    <format dxfId="76">
      <pivotArea field="10" type="button" dataOnly="0" labelOnly="1" outline="0" axis="axisRow" fieldPosition="1"/>
    </format>
    <format dxfId="77">
      <pivotArea dataOnly="0" labelOnly="1" outline="0" axis="axisValues" fieldPosition="0"/>
    </format>
    <format dxfId="78">
      <pivotArea type="all" dataOnly="0" outline="0" fieldPosition="0"/>
    </format>
    <format dxfId="79">
      <pivotArea outline="0" collapsedLevelsAreSubtotals="1" fieldPosition="0"/>
    </format>
    <format dxfId="80">
      <pivotArea field="9" type="button" dataOnly="0" labelOnly="1" outline="0" axis="axisRow" fieldPosition="0"/>
    </format>
    <format dxfId="81">
      <pivotArea field="10" type="button" dataOnly="0" labelOnly="1" outline="0" axis="axisRow" fieldPosition="1"/>
    </format>
    <format dxfId="82">
      <pivotArea dataOnly="0" labelOnly="1" outline="0" fieldPosition="0">
        <references count="1">
          <reference field="9" count="0"/>
        </references>
      </pivotArea>
    </format>
    <format dxfId="83">
      <pivotArea dataOnly="0" labelOnly="1" outline="0" fieldPosition="0">
        <references count="1">
          <reference field="9" count="1" defaultSubtotal="1">
            <x v="1"/>
          </reference>
        </references>
      </pivotArea>
    </format>
    <format dxfId="84">
      <pivotArea dataOnly="0" labelOnly="1" grandRow="1" outline="0" fieldPosition="0"/>
    </format>
    <format dxfId="85">
      <pivotArea dataOnly="0" labelOnly="1" outline="0" fieldPosition="0">
        <references count="2">
          <reference field="9" count="1" selected="0">
            <x v="1"/>
          </reference>
          <reference field="10" count="1">
            <x v="1"/>
          </reference>
        </references>
      </pivotArea>
    </format>
    <format dxfId="86">
      <pivotArea dataOnly="0" labelOnly="1" outline="0" axis="axisValues" fieldPosition="0"/>
    </format>
    <format dxfId="87">
      <pivotArea type="all" dataOnly="0" outline="0" fieldPosition="0"/>
    </format>
    <format dxfId="88">
      <pivotArea outline="0" collapsedLevelsAreSubtotals="1" fieldPosition="0"/>
    </format>
    <format dxfId="89">
      <pivotArea field="9" type="button" dataOnly="0" labelOnly="1" outline="0" axis="axisRow" fieldPosition="0"/>
    </format>
    <format dxfId="90">
      <pivotArea field="10" type="button" dataOnly="0" labelOnly="1" outline="0" axis="axisRow" fieldPosition="1"/>
    </format>
    <format dxfId="91">
      <pivotArea dataOnly="0" labelOnly="1" outline="0" fieldPosition="0">
        <references count="1">
          <reference field="9" count="0"/>
        </references>
      </pivotArea>
    </format>
    <format dxfId="92">
      <pivotArea dataOnly="0" labelOnly="1" outline="0" fieldPosition="0">
        <references count="1">
          <reference field="9" count="1" defaultSubtotal="1">
            <x v="1"/>
          </reference>
        </references>
      </pivotArea>
    </format>
    <format dxfId="93">
      <pivotArea dataOnly="0" labelOnly="1" grandRow="1" outline="0" fieldPosition="0"/>
    </format>
    <format dxfId="94">
      <pivotArea dataOnly="0" labelOnly="1" outline="0" fieldPosition="0">
        <references count="2">
          <reference field="9" count="1" selected="0">
            <x v="1"/>
          </reference>
          <reference field="10" count="1">
            <x v="1"/>
          </reference>
        </references>
      </pivotArea>
    </format>
    <format dxfId="95">
      <pivotArea dataOnly="0" labelOnly="1" outline="0" axis="axisValues" fieldPosition="0"/>
    </format>
    <format dxfId="96">
      <pivotArea outline="0" fieldPosition="0">
        <references count="1">
          <reference field="9" count="0" selected="0"/>
        </references>
      </pivotArea>
    </format>
    <format dxfId="97">
      <pivotArea field="9" type="button" dataOnly="0" labelOnly="1" outline="0" axis="axisRow" fieldPosition="0"/>
    </format>
    <format dxfId="98">
      <pivotArea field="10" type="button" dataOnly="0" labelOnly="1" outline="0" axis="axisRow" fieldPosition="1"/>
    </format>
    <format dxfId="99">
      <pivotArea dataOnly="0" labelOnly="1" outline="0" fieldPosition="0">
        <references count="1">
          <reference field="9" count="0"/>
        </references>
      </pivotArea>
    </format>
    <format dxfId="100">
      <pivotArea dataOnly="0" labelOnly="1" outline="0" axis="axisValues" fieldPosition="0"/>
    </format>
    <format dxfId="101">
      <pivotArea type="all" dataOnly="0" outline="0" fieldPosition="0"/>
    </format>
    <format dxfId="102">
      <pivotArea outline="0" collapsedLevelsAreSubtotals="1" fieldPosition="0"/>
    </format>
    <format dxfId="103">
      <pivotArea field="9" type="button" dataOnly="0" labelOnly="1" outline="0" axis="axisRow" fieldPosition="0"/>
    </format>
    <format dxfId="104">
      <pivotArea field="10" type="button" dataOnly="0" labelOnly="1" outline="0" axis="axisRow" fieldPosition="1"/>
    </format>
    <format dxfId="105">
      <pivotArea dataOnly="0" labelOnly="1" outline="0" fieldPosition="0">
        <references count="1">
          <reference field="9" count="0"/>
        </references>
      </pivotArea>
    </format>
    <format dxfId="106">
      <pivotArea dataOnly="0" labelOnly="1" outline="0" fieldPosition="0">
        <references count="1">
          <reference field="9" count="0" defaultSubtotal="1"/>
        </references>
      </pivotArea>
    </format>
    <format dxfId="107">
      <pivotArea dataOnly="0" labelOnly="1" grandRow="1" outline="0" fieldPosition="0"/>
    </format>
    <format dxfId="108">
      <pivotArea dataOnly="0" labelOnly="1" outline="0" fieldPosition="0">
        <references count="2">
          <reference field="9" count="1" selected="0">
            <x v="0"/>
          </reference>
          <reference field="10" count="2">
            <x v="0"/>
            <x v="8"/>
          </reference>
        </references>
      </pivotArea>
    </format>
    <format dxfId="109">
      <pivotArea dataOnly="0" labelOnly="1" outline="0" fieldPosition="0">
        <references count="2">
          <reference field="9" count="1" selected="0">
            <x v="2"/>
          </reference>
          <reference field="10" count="5">
            <x v="2"/>
            <x v="5"/>
            <x v="10"/>
            <x v="11"/>
            <x v="12"/>
          </reference>
        </references>
      </pivotArea>
    </format>
    <format dxfId="110">
      <pivotArea dataOnly="0" labelOnly="1" outline="0" fieldPosition="0">
        <references count="2">
          <reference field="9" count="1" selected="0">
            <x v="3"/>
          </reference>
          <reference field="10" count="1">
            <x v="3"/>
          </reference>
        </references>
      </pivotArea>
    </format>
    <format dxfId="111">
      <pivotArea dataOnly="0" labelOnly="1" outline="0" fieldPosition="0">
        <references count="2">
          <reference field="9" count="1" selected="0">
            <x v="4"/>
          </reference>
          <reference field="10" count="1">
            <x v="4"/>
          </reference>
        </references>
      </pivotArea>
    </format>
    <format dxfId="112">
      <pivotArea dataOnly="0" labelOnly="1" outline="0" fieldPosition="0">
        <references count="2">
          <reference field="9" count="1" selected="0">
            <x v="5"/>
          </reference>
          <reference field="10" count="1">
            <x v="6"/>
          </reference>
        </references>
      </pivotArea>
    </format>
    <format dxfId="113">
      <pivotArea dataOnly="0" labelOnly="1" outline="0" fieldPosition="0">
        <references count="2">
          <reference field="9" count="1" selected="0">
            <x v="6"/>
          </reference>
          <reference field="10" count="1">
            <x v="7"/>
          </reference>
        </references>
      </pivotArea>
    </format>
    <format dxfId="114">
      <pivotArea dataOnly="0" labelOnly="1" outline="0" fieldPosition="0">
        <references count="2">
          <reference field="9" count="1" selected="0">
            <x v="7"/>
          </reference>
          <reference field="10" count="1">
            <x v="9"/>
          </reference>
        </references>
      </pivotArea>
    </format>
    <format dxfId="115">
      <pivotArea dataOnly="0" labelOnly="1" outline="0" fieldPosition="0">
        <references count="2">
          <reference field="9" count="1" selected="0">
            <x v="8"/>
          </reference>
          <reference field="10" count="5">
            <x v="13"/>
            <x v="14"/>
            <x v="15"/>
            <x v="16"/>
            <x v="18"/>
          </reference>
        </references>
      </pivotArea>
    </format>
    <format dxfId="116">
      <pivotArea dataOnly="0" labelOnly="1" outline="0" fieldPosition="0">
        <references count="2">
          <reference field="9" count="1" selected="0">
            <x v="9"/>
          </reference>
          <reference field="10" count="1">
            <x v="17"/>
          </reference>
        </references>
      </pivotArea>
    </format>
    <format dxfId="117">
      <pivotArea dataOnly="0" labelOnly="1" outline="0" axis="axisValues" fieldPosition="0"/>
    </format>
    <format dxfId="118">
      <pivotArea outline="0" collapsedLevelsAreSubtotals="1" fieldPosition="0"/>
    </format>
    <format dxfId="119">
      <pivotArea outline="0" collapsedLevelsAreSubtotals="1" fieldPosition="0"/>
    </format>
    <format dxfId="120">
      <pivotArea type="all" dataOnly="0" outline="0" fieldPosition="0"/>
    </format>
    <format dxfId="121">
      <pivotArea outline="0" collapsedLevelsAreSubtotals="1" fieldPosition="0"/>
    </format>
    <format dxfId="122">
      <pivotArea field="9" type="button" dataOnly="0" labelOnly="1" outline="0" axis="axisRow" fieldPosition="0"/>
    </format>
    <format dxfId="123">
      <pivotArea field="10" type="button" dataOnly="0" labelOnly="1" outline="0" axis="axisRow" fieldPosition="1"/>
    </format>
    <format dxfId="124">
      <pivotArea dataOnly="0" labelOnly="1" outline="0" fieldPosition="0">
        <references count="1">
          <reference field="9" count="0"/>
        </references>
      </pivotArea>
    </format>
    <format dxfId="125">
      <pivotArea dataOnly="0" labelOnly="1" outline="0" fieldPosition="0">
        <references count="1">
          <reference field="9" count="0" defaultSubtotal="1"/>
        </references>
      </pivotArea>
    </format>
    <format dxfId="126">
      <pivotArea dataOnly="0" labelOnly="1" grandRow="1" outline="0" fieldPosition="0"/>
    </format>
    <format dxfId="127">
      <pivotArea dataOnly="0" labelOnly="1" outline="0" fieldPosition="0">
        <references count="2">
          <reference field="9" count="1" selected="0">
            <x v="0"/>
          </reference>
          <reference field="10" count="2">
            <x v="0"/>
            <x v="8"/>
          </reference>
        </references>
      </pivotArea>
    </format>
    <format dxfId="128">
      <pivotArea dataOnly="0" labelOnly="1" outline="0" fieldPosition="0">
        <references count="2">
          <reference field="9" count="1" selected="0">
            <x v="2"/>
          </reference>
          <reference field="10" count="5">
            <x v="2"/>
            <x v="5"/>
            <x v="10"/>
            <x v="11"/>
            <x v="12"/>
          </reference>
        </references>
      </pivotArea>
    </format>
    <format dxfId="129">
      <pivotArea dataOnly="0" labelOnly="1" outline="0" fieldPosition="0">
        <references count="2">
          <reference field="9" count="1" selected="0">
            <x v="3"/>
          </reference>
          <reference field="10" count="1">
            <x v="3"/>
          </reference>
        </references>
      </pivotArea>
    </format>
    <format dxfId="130">
      <pivotArea dataOnly="0" labelOnly="1" outline="0" fieldPosition="0">
        <references count="2">
          <reference field="9" count="1" selected="0">
            <x v="4"/>
          </reference>
          <reference field="10" count="1">
            <x v="4"/>
          </reference>
        </references>
      </pivotArea>
    </format>
    <format dxfId="131">
      <pivotArea dataOnly="0" labelOnly="1" outline="0" fieldPosition="0">
        <references count="2">
          <reference field="9" count="1" selected="0">
            <x v="5"/>
          </reference>
          <reference field="10" count="1">
            <x v="6"/>
          </reference>
        </references>
      </pivotArea>
    </format>
    <format dxfId="132">
      <pivotArea dataOnly="0" labelOnly="1" outline="0" fieldPosition="0">
        <references count="2">
          <reference field="9" count="1" selected="0">
            <x v="6"/>
          </reference>
          <reference field="10" count="1">
            <x v="7"/>
          </reference>
        </references>
      </pivotArea>
    </format>
    <format dxfId="133">
      <pivotArea dataOnly="0" labelOnly="1" outline="0" fieldPosition="0">
        <references count="2">
          <reference field="9" count="1" selected="0">
            <x v="7"/>
          </reference>
          <reference field="10" count="1">
            <x v="9"/>
          </reference>
        </references>
      </pivotArea>
    </format>
    <format dxfId="134">
      <pivotArea dataOnly="0" labelOnly="1" outline="0" fieldPosition="0">
        <references count="2">
          <reference field="9" count="1" selected="0">
            <x v="8"/>
          </reference>
          <reference field="10" count="5">
            <x v="13"/>
            <x v="14"/>
            <x v="15"/>
            <x v="16"/>
            <x v="18"/>
          </reference>
        </references>
      </pivotArea>
    </format>
    <format dxfId="135">
      <pivotArea dataOnly="0" labelOnly="1" outline="0" fieldPosition="0">
        <references count="2">
          <reference field="9" count="1" selected="0">
            <x v="9"/>
          </reference>
          <reference field="10" count="1">
            <x v="17"/>
          </reference>
        </references>
      </pivotArea>
    </format>
    <format dxfId="136">
      <pivotArea dataOnly="0" labelOnly="1" outline="0" axis="axisValues" fieldPosition="0"/>
    </format>
    <format dxfId="137">
      <pivotArea outline="0" fieldPosition="0">
        <references count="1">
          <reference field="9" count="0" selected="0"/>
        </references>
      </pivotArea>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70" dataDxfId="69">
  <autoFilter ref="A1:A6" xr:uid="{00000000-0009-0000-0100-000008000000}"/>
  <tableColumns count="1">
    <tableColumn id="1" xr3:uid="{00000000-0010-0000-0000-000001000000}" name="ESSM" dataDxfId="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67" dataDxfId="66">
  <autoFilter ref="B1:B5" xr:uid="{00000000-0009-0000-0100-000009000000}"/>
  <tableColumns count="1">
    <tableColumn id="1" xr3:uid="{00000000-0010-0000-0100-000001000000}" name="PASSM" dataDxfId="6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64" dataDxfId="63">
  <autoFilter ref="C1:C13" xr:uid="{00000000-0009-0000-0100-00000A000000}"/>
  <tableColumns count="1">
    <tableColumn id="1" xr3:uid="{00000000-0010-0000-0200-000001000000}" name="PAR" dataDxfId="6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61" dataDxfId="60">
  <autoFilter ref="F1:F3" xr:uid="{00000000-0009-0000-0100-00000C000000}"/>
  <tableColumns count="1">
    <tableColumn id="1" xr3:uid="{00000000-0010-0000-0300-000001000000}" name="Generación_de_vertimientos" dataDxfId="5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58" dataDxfId="57">
  <autoFilter ref="G1:G3" xr:uid="{00000000-0009-0000-0100-00000D000000}"/>
  <tableColumns count="1">
    <tableColumn id="1" xr3:uid="{00000000-0010-0000-0400-000001000000}" name="Consumo_del_recurso_hídrico" dataDxfId="5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55" dataDxfId="54">
  <autoFilter ref="H1:H2" xr:uid="{00000000-0009-0000-0100-00000E000000}"/>
  <tableColumns count="1">
    <tableColumn id="1" xr3:uid="{00000000-0010-0000-0500-000001000000}" name="Ocupación_del_suelo" dataDxfId="5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52" dataDxfId="51">
  <autoFilter ref="I1:I2" xr:uid="{00000000-0009-0000-0100-00000F000000}"/>
  <tableColumns count="1">
    <tableColumn id="1" xr3:uid="{00000000-0010-0000-0600-000001000000}" name="Generación_de_derrames" dataDxfId="5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49" dataDxfId="48">
  <autoFilter ref="J1:J7" xr:uid="{00000000-0009-0000-0100-000010000000}"/>
  <tableColumns count="1">
    <tableColumn id="1" xr3:uid="{00000000-0010-0000-0700-000001000000}" name="Generación_de_residuos" dataDxfId="4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46" dataDxfId="45">
  <autoFilter ref="K1:K2" xr:uid="{00000000-0009-0000-0100-000011000000}"/>
  <tableColumns count="1">
    <tableColumn id="1" xr3:uid="{00000000-0010-0000-0800-000001000000}" name="Consumo_de_materias_primas_e_insumos" dataDxfId="4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43" dataDxfId="42">
  <autoFilter ref="L1:L2" xr:uid="{00000000-0009-0000-0100-000012000000}"/>
  <tableColumns count="1">
    <tableColumn id="1" xr3:uid="{00000000-0010-0000-0900-000001000000}" name="Generación_de_empleo" dataDxfId="4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40" dataDxfId="39">
  <autoFilter ref="N1:N2" xr:uid="{00000000-0009-0000-0100-000014000000}"/>
  <tableColumns count="1">
    <tableColumn id="1" xr3:uid="{00000000-0010-0000-0B00-000001000000}" name="Consumo_de_energía_eléctrica" dataDxfId="3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37" dataDxfId="36">
  <autoFilter ref="O1:O3" xr:uid="{00000000-0009-0000-0100-000015000000}"/>
  <tableColumns count="1">
    <tableColumn id="1" xr3:uid="{00000000-0010-0000-0C00-000001000000}" name="Tipo de impacto" dataDxfId="3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34" dataDxfId="33">
  <autoFilter ref="P1:P9" xr:uid="{00000000-0009-0000-0100-000016000000}"/>
  <tableColumns count="1">
    <tableColumn id="1" xr3:uid="{00000000-0010-0000-0D00-000001000000}" name="Componente Ambiental" dataDxfId="3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31" dataDxfId="30">
  <autoFilter ref="Q1:Q4" xr:uid="{00000000-0009-0000-0100-000017000000}"/>
  <tableColumns count="1">
    <tableColumn id="1" xr3:uid="{00000000-0010-0000-0E00-000001000000}" name="Probabilidad" dataDxfId="2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28" dataDxfId="27">
  <autoFilter ref="R1:R4" xr:uid="{00000000-0009-0000-0100-000018000000}"/>
  <tableColumns count="1">
    <tableColumn id="1" xr3:uid="{00000000-0010-0000-0F00-000001000000}" name="Valor probabilidad" dataDxfId="2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25" dataDxfId="24">
  <autoFilter ref="S1:S4" xr:uid="{00000000-0009-0000-0100-000019000000}"/>
  <tableColumns count="1">
    <tableColumn id="1" xr3:uid="{00000000-0010-0000-1000-000001000000}" name="Consecuencia" dataDxfId="2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22" dataDxfId="21">
  <autoFilter ref="T1:T4" xr:uid="{00000000-0009-0000-0100-00001A000000}"/>
  <tableColumns count="1">
    <tableColumn id="1" xr3:uid="{00000000-0010-0000-1100-000001000000}" name="Valor consecuencia" dataDxfId="2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19" dataDxfId="18">
  <autoFilter ref="U1:U4" xr:uid="{00000000-0009-0000-0100-00001C000000}"/>
  <tableColumns count="1">
    <tableColumn id="1" xr3:uid="{00000000-0010-0000-1200-000001000000}" name="Significancia" dataDxfId="1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16" dataDxfId="15">
  <autoFilter ref="E1:E6" xr:uid="{00000000-0009-0000-0100-00001D000000}"/>
  <tableColumns count="1">
    <tableColumn id="1" xr3:uid="{00000000-0010-0000-1300-000001000000}" name="Generación_de_Emisiones" dataDxfId="1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DB168F-1078-44E8-AB90-88202B9BBEE5}" name="Uso_de_publicidad" displayName="Uso_de_publicidad" ref="M1:M2" totalsRowShown="0" headerRowDxfId="13" dataDxfId="12" tableBorderDxfId="11">
  <autoFilter ref="M1:M2" xr:uid="{56DB168F-1078-44E8-AB90-88202B9BBEE5}"/>
  <tableColumns count="1">
    <tableColumn id="1" xr3:uid="{CFEB385A-DCDE-4378-A1E1-BB3BC445A69C}" name="Uso_de_publicidad" dataDxf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K1" workbookViewId="0">
      <selection activeCell="M2" sqref="M2"/>
    </sheetView>
  </sheetViews>
  <sheetFormatPr defaultColWidth="11.5703125" defaultRowHeight="15"/>
  <cols>
    <col min="1" max="1" width="12.5703125" style="2" bestFit="1" customWidth="1"/>
    <col min="2" max="2" width="18.28515625" style="2" bestFit="1" customWidth="1"/>
    <col min="3" max="3" width="18.7109375" style="2" bestFit="1" customWidth="1"/>
    <col min="4" max="5" width="25.7109375" style="2" customWidth="1"/>
    <col min="6" max="6" width="27.5703125" style="2" customWidth="1"/>
    <col min="7" max="7" width="27.85546875" style="2" customWidth="1"/>
    <col min="8" max="8" width="20.85546875" style="2" customWidth="1"/>
    <col min="9" max="9" width="24.42578125" style="2" customWidth="1"/>
    <col min="10" max="10" width="23.5703125" style="2" customWidth="1"/>
    <col min="11" max="11" width="38.85546875" style="2" customWidth="1"/>
    <col min="12" max="12" width="22.85546875" style="2" customWidth="1"/>
    <col min="13" max="13" width="51" style="2" customWidth="1"/>
    <col min="14" max="14" width="29.28515625" style="2" customWidth="1"/>
    <col min="15" max="15" width="17.5703125" style="1" customWidth="1"/>
    <col min="16" max="16" width="23.5703125" style="2" customWidth="1"/>
    <col min="17" max="17" width="13.5703125" style="2" customWidth="1"/>
    <col min="18" max="18" width="19" style="2" customWidth="1"/>
    <col min="19" max="19" width="14.42578125" style="2" customWidth="1"/>
    <col min="20" max="20" width="20.7109375" style="2" customWidth="1"/>
    <col min="21" max="21" width="16" style="2" customWidth="1"/>
    <col min="22" max="16384" width="11.5703125" style="2"/>
  </cols>
  <sheetData>
    <row r="1" spans="1:21" s="3" customFormat="1" ht="30">
      <c r="A1" s="3" t="s">
        <v>0</v>
      </c>
      <c r="B1" s="3" t="s">
        <v>1</v>
      </c>
      <c r="C1" s="3" t="s">
        <v>2</v>
      </c>
      <c r="D1" s="4" t="s">
        <v>3</v>
      </c>
      <c r="E1" s="8" t="s">
        <v>4</v>
      </c>
      <c r="F1" s="3" t="s">
        <v>5</v>
      </c>
      <c r="G1" s="3" t="s">
        <v>6</v>
      </c>
      <c r="H1" s="3" t="s">
        <v>7</v>
      </c>
      <c r="I1" s="3" t="s">
        <v>8</v>
      </c>
      <c r="J1" s="3" t="s">
        <v>9</v>
      </c>
      <c r="K1" s="3" t="s">
        <v>10</v>
      </c>
      <c r="L1" s="3" t="s">
        <v>11</v>
      </c>
      <c r="M1" s="8" t="s">
        <v>12</v>
      </c>
      <c r="N1" s="3" t="s">
        <v>13</v>
      </c>
      <c r="O1" s="3" t="s">
        <v>14</v>
      </c>
      <c r="P1" s="3" t="s">
        <v>15</v>
      </c>
      <c r="Q1" s="3" t="s">
        <v>16</v>
      </c>
      <c r="R1" s="3" t="s">
        <v>17</v>
      </c>
      <c r="S1" s="3" t="s">
        <v>18</v>
      </c>
      <c r="T1" s="3" t="s">
        <v>19</v>
      </c>
      <c r="U1" s="3" t="s">
        <v>20</v>
      </c>
    </row>
    <row r="2" spans="1:21" ht="45">
      <c r="A2" s="2" t="s">
        <v>21</v>
      </c>
      <c r="B2" s="2" t="s">
        <v>22</v>
      </c>
      <c r="C2" s="2" t="s">
        <v>23</v>
      </c>
      <c r="D2" s="5" t="s">
        <v>24</v>
      </c>
      <c r="E2" s="9" t="s">
        <v>25</v>
      </c>
      <c r="F2" s="2" t="s">
        <v>26</v>
      </c>
      <c r="G2" s="2" t="s">
        <v>27</v>
      </c>
      <c r="H2" s="2" t="s">
        <v>28</v>
      </c>
      <c r="I2" s="2" t="s">
        <v>29</v>
      </c>
      <c r="J2" s="2" t="s">
        <v>30</v>
      </c>
      <c r="K2" s="2" t="s">
        <v>31</v>
      </c>
      <c r="L2" s="2" t="s">
        <v>32</v>
      </c>
      <c r="M2" s="68" t="s">
        <v>33</v>
      </c>
      <c r="N2" s="2" t="s">
        <v>34</v>
      </c>
      <c r="O2" s="2" t="s">
        <v>35</v>
      </c>
      <c r="P2" s="2" t="s">
        <v>36</v>
      </c>
      <c r="Q2" s="2" t="s">
        <v>37</v>
      </c>
      <c r="R2" s="3">
        <v>1</v>
      </c>
      <c r="S2" s="2" t="s">
        <v>38</v>
      </c>
      <c r="T2" s="3">
        <v>1</v>
      </c>
      <c r="U2" s="2" t="s">
        <v>39</v>
      </c>
    </row>
    <row r="3" spans="1:21" ht="4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c r="A4" s="2" t="s">
        <v>53</v>
      </c>
      <c r="B4" s="2" t="s">
        <v>54</v>
      </c>
      <c r="C4" s="2" t="s">
        <v>55</v>
      </c>
      <c r="D4" s="5" t="s">
        <v>56</v>
      </c>
      <c r="E4" s="9" t="s">
        <v>57</v>
      </c>
      <c r="J4" s="2" t="s">
        <v>58</v>
      </c>
      <c r="O4" s="2"/>
      <c r="P4" s="2" t="s">
        <v>59</v>
      </c>
      <c r="Q4" s="2" t="s">
        <v>60</v>
      </c>
      <c r="R4" s="3">
        <v>5</v>
      </c>
      <c r="S4" s="2" t="s">
        <v>61</v>
      </c>
      <c r="T4" s="3">
        <v>5</v>
      </c>
      <c r="U4" s="2" t="s">
        <v>62</v>
      </c>
    </row>
    <row r="5" spans="1:21" ht="45">
      <c r="A5" s="2" t="s">
        <v>63</v>
      </c>
      <c r="B5" s="2" t="s">
        <v>64</v>
      </c>
      <c r="C5" s="2" t="s">
        <v>65</v>
      </c>
      <c r="D5" s="6"/>
      <c r="E5" s="10" t="s">
        <v>66</v>
      </c>
      <c r="J5" s="2" t="s">
        <v>67</v>
      </c>
      <c r="O5" s="2"/>
      <c r="P5" s="2" t="s">
        <v>68</v>
      </c>
    </row>
    <row r="6" spans="1:21" ht="45">
      <c r="A6" s="2" t="s">
        <v>69</v>
      </c>
      <c r="C6" s="2" t="s">
        <v>70</v>
      </c>
      <c r="D6" s="7"/>
      <c r="E6" s="9" t="s">
        <v>71</v>
      </c>
      <c r="J6" s="2" t="s">
        <v>72</v>
      </c>
      <c r="O6" s="2"/>
      <c r="P6" s="2" t="s">
        <v>73</v>
      </c>
    </row>
    <row r="7" spans="1:21" ht="30">
      <c r="C7" s="2" t="s">
        <v>74</v>
      </c>
      <c r="J7" s="2" t="s">
        <v>75</v>
      </c>
      <c r="O7" s="2"/>
      <c r="P7" s="2" t="s">
        <v>76</v>
      </c>
    </row>
    <row r="8" spans="1:21">
      <c r="C8" s="2" t="s">
        <v>77</v>
      </c>
      <c r="O8" s="2"/>
      <c r="P8" s="2" t="s">
        <v>49</v>
      </c>
    </row>
    <row r="9" spans="1:21">
      <c r="C9" s="2" t="s">
        <v>78</v>
      </c>
      <c r="O9" s="2"/>
      <c r="P9" s="2" t="s">
        <v>79</v>
      </c>
    </row>
    <row r="10" spans="1:21">
      <c r="C10" s="2" t="s">
        <v>80</v>
      </c>
      <c r="O10" s="2"/>
    </row>
    <row r="11" spans="1:21">
      <c r="C11" s="2" t="s">
        <v>81</v>
      </c>
      <c r="O11" s="2"/>
    </row>
    <row r="12" spans="1:21">
      <c r="C12" s="2" t="s">
        <v>82</v>
      </c>
      <c r="O12" s="2"/>
    </row>
    <row r="13" spans="1:21">
      <c r="C13" s="2" t="s">
        <v>83</v>
      </c>
    </row>
  </sheetData>
  <dataValidations count="1">
    <dataValidation type="list" allowBlank="1" showInputMessage="1" showErrorMessage="1" sqref="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5E572-94FF-487F-B3E7-6C0F8411F221}">
  <dimension ref="A1:K28"/>
  <sheetViews>
    <sheetView tabSelected="1" view="pageBreakPreview" zoomScaleNormal="100" zoomScaleSheetLayoutView="100" workbookViewId="0">
      <selection activeCell="C11" sqref="C11"/>
    </sheetView>
  </sheetViews>
  <sheetFormatPr defaultColWidth="0" defaultRowHeight="15" zeroHeight="1"/>
  <cols>
    <col min="1" max="1" width="2.7109375" customWidth="1"/>
    <col min="2" max="5" width="11.5703125" customWidth="1"/>
    <col min="6" max="7" width="16.140625" customWidth="1"/>
    <col min="8" max="9" width="15.85546875" customWidth="1"/>
    <col min="10" max="10" width="11.5703125" customWidth="1"/>
    <col min="11" max="11" width="2.7109375" customWidth="1"/>
    <col min="12" max="16384" width="11.5703125" hidden="1"/>
  </cols>
  <sheetData>
    <row r="1" spans="1:11">
      <c r="A1" s="48"/>
      <c r="B1" s="83"/>
      <c r="C1" s="83"/>
      <c r="D1" s="83"/>
      <c r="E1" s="83"/>
      <c r="F1" s="83"/>
      <c r="G1" s="83"/>
      <c r="H1" s="83"/>
      <c r="I1" s="83"/>
      <c r="J1" s="83"/>
      <c r="K1" s="49"/>
    </row>
    <row r="2" spans="1:11">
      <c r="A2" s="48"/>
      <c r="B2" s="83"/>
      <c r="C2" s="83"/>
      <c r="D2" s="83"/>
      <c r="E2" s="83"/>
      <c r="F2" s="83"/>
      <c r="G2" s="83"/>
      <c r="H2" s="83"/>
      <c r="I2" s="83"/>
      <c r="J2" s="83"/>
      <c r="K2" s="48"/>
    </row>
    <row r="3" spans="1:11">
      <c r="A3" s="48"/>
      <c r="B3" s="83"/>
      <c r="C3" s="83"/>
      <c r="D3" s="83"/>
      <c r="E3" s="83"/>
      <c r="F3" s="83"/>
      <c r="G3" s="83"/>
      <c r="H3" s="83"/>
      <c r="I3" s="83"/>
      <c r="J3" s="83"/>
      <c r="K3" s="48"/>
    </row>
    <row r="4" spans="1:11">
      <c r="A4" s="48"/>
      <c r="B4" s="83"/>
      <c r="C4" s="83"/>
      <c r="D4" s="83"/>
      <c r="E4" s="83"/>
      <c r="F4" s="83"/>
      <c r="G4" s="83"/>
      <c r="H4" s="83"/>
      <c r="I4" s="83"/>
      <c r="J4" s="83"/>
      <c r="K4" s="48"/>
    </row>
    <row r="5" spans="1:11" ht="15.75" thickBot="1">
      <c r="A5" s="48"/>
      <c r="B5" s="84"/>
      <c r="C5" s="84"/>
      <c r="D5" s="84"/>
      <c r="E5" s="84"/>
      <c r="F5" s="84"/>
      <c r="G5" s="84"/>
      <c r="H5" s="84"/>
      <c r="I5" s="84"/>
      <c r="J5" s="84"/>
      <c r="K5" s="48"/>
    </row>
    <row r="6" spans="1:11" ht="34.15" customHeight="1" thickBot="1">
      <c r="A6" s="48"/>
      <c r="B6" s="107" t="s">
        <v>84</v>
      </c>
      <c r="C6" s="108"/>
      <c r="D6" s="108"/>
      <c r="E6" s="108"/>
      <c r="F6" s="108"/>
      <c r="G6" s="108"/>
      <c r="H6" s="108"/>
      <c r="I6" s="108"/>
      <c r="J6" s="109"/>
      <c r="K6" s="50"/>
    </row>
    <row r="7" spans="1:11" ht="15.75" thickBot="1">
      <c r="A7" s="48"/>
      <c r="B7" s="51"/>
      <c r="C7" s="48"/>
      <c r="D7" s="48"/>
      <c r="E7" s="48"/>
      <c r="F7" s="48"/>
      <c r="G7" s="48"/>
      <c r="H7" s="48"/>
      <c r="I7" s="48"/>
      <c r="J7" s="52"/>
      <c r="K7" s="48"/>
    </row>
    <row r="8" spans="1:11" ht="16.5" thickBot="1">
      <c r="A8" s="48"/>
      <c r="B8" s="51"/>
      <c r="C8" s="110" t="s">
        <v>85</v>
      </c>
      <c r="D8" s="111"/>
      <c r="E8" s="111"/>
      <c r="F8" s="111"/>
      <c r="G8" s="111"/>
      <c r="H8" s="111"/>
      <c r="I8" s="112"/>
      <c r="J8" s="53"/>
      <c r="K8" s="48"/>
    </row>
    <row r="9" spans="1:11" ht="16.5" thickBot="1">
      <c r="A9" s="48"/>
      <c r="B9" s="51"/>
      <c r="C9" s="54"/>
      <c r="D9" s="54"/>
      <c r="E9" s="54"/>
      <c r="F9" s="54"/>
      <c r="G9" s="54"/>
      <c r="H9" s="54"/>
      <c r="I9" s="54"/>
      <c r="J9" s="52"/>
      <c r="K9" s="48"/>
    </row>
    <row r="10" spans="1:11" ht="16.5" thickBot="1">
      <c r="A10" s="48"/>
      <c r="B10" s="51"/>
      <c r="C10" s="110" t="s">
        <v>86</v>
      </c>
      <c r="D10" s="111"/>
      <c r="E10" s="111"/>
      <c r="F10" s="111"/>
      <c r="G10" s="111"/>
      <c r="H10" s="111"/>
      <c r="I10" s="112"/>
      <c r="J10" s="53"/>
      <c r="K10" s="48"/>
    </row>
    <row r="11" spans="1:11" ht="16.5" thickBot="1">
      <c r="A11" s="48"/>
      <c r="B11" s="51"/>
      <c r="C11" s="54"/>
      <c r="D11" s="54"/>
      <c r="E11" s="54"/>
      <c r="F11" s="54"/>
      <c r="G11" s="54"/>
      <c r="H11" s="54"/>
      <c r="I11" s="54"/>
      <c r="J11" s="52"/>
      <c r="K11" s="48"/>
    </row>
    <row r="12" spans="1:11" ht="16.5" thickBot="1">
      <c r="A12" s="48"/>
      <c r="B12" s="51"/>
      <c r="C12" s="110" t="s">
        <v>87</v>
      </c>
      <c r="D12" s="111"/>
      <c r="E12" s="111"/>
      <c r="F12" s="111"/>
      <c r="G12" s="111"/>
      <c r="H12" s="111"/>
      <c r="I12" s="112"/>
      <c r="J12" s="53"/>
      <c r="K12" s="48"/>
    </row>
    <row r="13" spans="1:11" ht="15.75">
      <c r="A13" s="48"/>
      <c r="B13" s="51"/>
      <c r="C13" s="54"/>
      <c r="D13" s="54"/>
      <c r="E13" s="54"/>
      <c r="F13" s="54"/>
      <c r="G13" s="54"/>
      <c r="H13" s="54"/>
      <c r="I13" s="54"/>
      <c r="J13" s="52"/>
      <c r="K13" s="48"/>
    </row>
    <row r="14" spans="1:11" ht="16.5" thickBot="1">
      <c r="A14" s="48"/>
      <c r="B14" s="51"/>
      <c r="C14" s="66"/>
      <c r="D14" s="66"/>
      <c r="E14" s="66"/>
      <c r="F14" s="66"/>
      <c r="G14" s="66"/>
      <c r="H14" s="66"/>
      <c r="I14" s="66"/>
      <c r="J14" s="53"/>
      <c r="K14" s="48"/>
    </row>
    <row r="15" spans="1:11" ht="17.25" thickBot="1">
      <c r="A15" s="48"/>
      <c r="B15" s="51"/>
      <c r="C15" s="113" t="s">
        <v>88</v>
      </c>
      <c r="D15" s="114"/>
      <c r="E15" s="114"/>
      <c r="F15" s="114"/>
      <c r="G15" s="114"/>
      <c r="H15" s="114"/>
      <c r="I15" s="115"/>
      <c r="J15" s="52"/>
      <c r="K15" s="48"/>
    </row>
    <row r="16" spans="1:11" ht="17.25" thickBot="1">
      <c r="A16" s="55"/>
      <c r="B16" s="56"/>
      <c r="C16" s="57" t="s">
        <v>89</v>
      </c>
      <c r="D16" s="105" t="s">
        <v>90</v>
      </c>
      <c r="E16" s="106"/>
      <c r="F16" s="116" t="s">
        <v>91</v>
      </c>
      <c r="G16" s="117"/>
      <c r="H16" s="117"/>
      <c r="I16" s="118"/>
      <c r="J16" s="58"/>
      <c r="K16" s="55"/>
    </row>
    <row r="17" spans="1:11" ht="16.5">
      <c r="A17" s="48"/>
      <c r="B17" s="51"/>
      <c r="C17" s="59">
        <v>1</v>
      </c>
      <c r="D17" s="94">
        <v>43647</v>
      </c>
      <c r="E17" s="95"/>
      <c r="F17" s="88" t="s">
        <v>92</v>
      </c>
      <c r="G17" s="89"/>
      <c r="H17" s="89"/>
      <c r="I17" s="90"/>
      <c r="J17" s="47"/>
      <c r="K17" s="48"/>
    </row>
    <row r="18" spans="1:11" ht="16.5">
      <c r="A18" s="48"/>
      <c r="B18" s="51"/>
      <c r="C18" s="60">
        <v>2</v>
      </c>
      <c r="D18" s="96">
        <v>44006</v>
      </c>
      <c r="E18" s="97"/>
      <c r="F18" s="91" t="s">
        <v>93</v>
      </c>
      <c r="G18" s="92"/>
      <c r="H18" s="92"/>
      <c r="I18" s="93"/>
      <c r="J18" s="47"/>
      <c r="K18" s="48"/>
    </row>
    <row r="19" spans="1:11" ht="16.5">
      <c r="A19" s="48"/>
      <c r="B19" s="51"/>
      <c r="C19" s="60">
        <v>3</v>
      </c>
      <c r="D19" s="96">
        <v>44105</v>
      </c>
      <c r="E19" s="97"/>
      <c r="F19" s="91" t="s">
        <v>94</v>
      </c>
      <c r="G19" s="92"/>
      <c r="H19" s="92"/>
      <c r="I19" s="93"/>
      <c r="J19" s="47"/>
      <c r="K19" s="48"/>
    </row>
    <row r="20" spans="1:11" ht="16.5">
      <c r="A20" s="48"/>
      <c r="B20" s="51"/>
      <c r="C20" s="60">
        <v>4</v>
      </c>
      <c r="D20" s="98">
        <v>44479</v>
      </c>
      <c r="E20" s="99"/>
      <c r="F20" s="91" t="s">
        <v>95</v>
      </c>
      <c r="G20" s="92"/>
      <c r="H20" s="92"/>
      <c r="I20" s="93"/>
      <c r="J20" s="47"/>
      <c r="K20" s="48"/>
    </row>
    <row r="21" spans="1:11" ht="40.9" customHeight="1" thickBot="1">
      <c r="A21" s="48"/>
      <c r="B21" s="51"/>
      <c r="C21" s="61">
        <v>5</v>
      </c>
      <c r="D21" s="100">
        <v>44750</v>
      </c>
      <c r="E21" s="101"/>
      <c r="F21" s="102" t="s">
        <v>96</v>
      </c>
      <c r="G21" s="103"/>
      <c r="H21" s="103"/>
      <c r="I21" s="104"/>
      <c r="J21" s="47"/>
      <c r="K21" s="48"/>
    </row>
    <row r="22" spans="1:11" ht="18.75" customHeight="1">
      <c r="A22" s="48"/>
      <c r="B22" s="51"/>
      <c r="C22" s="60">
        <v>6</v>
      </c>
      <c r="D22" s="98">
        <v>45231</v>
      </c>
      <c r="E22" s="99"/>
      <c r="F22" s="91" t="s">
        <v>97</v>
      </c>
      <c r="G22" s="92"/>
      <c r="H22" s="92"/>
      <c r="I22" s="93"/>
      <c r="J22" s="47"/>
      <c r="K22" s="48"/>
    </row>
    <row r="23" spans="1:11">
      <c r="A23" s="48"/>
      <c r="B23" s="51"/>
      <c r="C23" s="48"/>
      <c r="D23" s="48"/>
      <c r="E23" s="48"/>
      <c r="F23" s="48"/>
      <c r="G23" s="48"/>
      <c r="H23" s="48"/>
      <c r="I23" s="48"/>
      <c r="J23" s="52"/>
      <c r="K23" s="48"/>
    </row>
    <row r="24" spans="1:11" ht="15.75" thickBot="1">
      <c r="A24" s="48"/>
      <c r="B24" s="51"/>
      <c r="C24" s="48"/>
      <c r="D24" s="48"/>
      <c r="E24" s="48"/>
      <c r="F24" s="48"/>
      <c r="G24" s="48"/>
      <c r="H24" s="48"/>
      <c r="I24" s="48"/>
      <c r="J24" s="52"/>
      <c r="K24" s="48"/>
    </row>
    <row r="25" spans="1:11" ht="15.75" thickBot="1">
      <c r="A25" s="48"/>
      <c r="B25" s="51"/>
      <c r="C25" s="85" t="s">
        <v>98</v>
      </c>
      <c r="D25" s="86"/>
      <c r="E25" s="87"/>
      <c r="F25" s="85" t="s">
        <v>99</v>
      </c>
      <c r="G25" s="87"/>
      <c r="H25" s="85" t="s">
        <v>100</v>
      </c>
      <c r="I25" s="87"/>
      <c r="J25" s="47"/>
      <c r="K25" s="48"/>
    </row>
    <row r="26" spans="1:11" ht="79.900000000000006" customHeight="1" thickBot="1">
      <c r="A26" s="48"/>
      <c r="B26" s="51"/>
      <c r="C26" s="169" t="s">
        <v>101</v>
      </c>
      <c r="D26" s="170"/>
      <c r="E26" s="171"/>
      <c r="F26" s="169" t="s">
        <v>102</v>
      </c>
      <c r="G26" s="171"/>
      <c r="H26" s="169" t="s">
        <v>103</v>
      </c>
      <c r="I26" s="171"/>
      <c r="J26" s="62"/>
      <c r="K26" s="48"/>
    </row>
    <row r="27" spans="1:11">
      <c r="A27" s="48"/>
      <c r="B27" s="51"/>
      <c r="C27" s="48"/>
      <c r="D27" s="48"/>
      <c r="E27" s="48"/>
      <c r="F27" s="48"/>
      <c r="G27" s="48"/>
      <c r="H27" s="48"/>
      <c r="I27" s="48"/>
      <c r="J27" s="52"/>
      <c r="K27" s="48"/>
    </row>
    <row r="28" spans="1:11" ht="15.75" thickBot="1">
      <c r="A28" s="48"/>
      <c r="B28" s="63"/>
      <c r="C28" s="64"/>
      <c r="D28" s="64"/>
      <c r="E28" s="64"/>
      <c r="F28" s="64"/>
      <c r="G28" s="64"/>
      <c r="H28" s="64"/>
      <c r="I28" s="64"/>
      <c r="J28" s="65"/>
      <c r="K28" s="48"/>
    </row>
  </sheetData>
  <mergeCells count="26">
    <mergeCell ref="D21:E21"/>
    <mergeCell ref="F20:I20"/>
    <mergeCell ref="F21:I21"/>
    <mergeCell ref="D16:E16"/>
    <mergeCell ref="B6:J6"/>
    <mergeCell ref="C8:I8"/>
    <mergeCell ref="C10:I10"/>
    <mergeCell ref="C12:I12"/>
    <mergeCell ref="C15:I15"/>
    <mergeCell ref="F16:I16"/>
    <mergeCell ref="D22:E22"/>
    <mergeCell ref="F22:I22"/>
    <mergeCell ref="B1:J5"/>
    <mergeCell ref="C26:E26"/>
    <mergeCell ref="F26:G26"/>
    <mergeCell ref="H26:I26"/>
    <mergeCell ref="C25:E25"/>
    <mergeCell ref="F17:I17"/>
    <mergeCell ref="F18:I18"/>
    <mergeCell ref="D17:E17"/>
    <mergeCell ref="F25:G25"/>
    <mergeCell ref="H25:I25"/>
    <mergeCell ref="F19:I19"/>
    <mergeCell ref="D18:E18"/>
    <mergeCell ref="D19:E19"/>
    <mergeCell ref="D20:E20"/>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8:I8" r:id="rId1" display="MANUAL DEL SISTEMA INTEGRADO DE GESTIÓN" xr:uid="{00000000-0004-0000-0000-000004000000}"/>
  </hyperlinks>
  <pageMargins left="0.7" right="0.7"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112" zoomScaleNormal="112" workbookViewId="0">
      <selection sqref="A1:B1"/>
    </sheetView>
  </sheetViews>
  <sheetFormatPr defaultColWidth="11.42578125" defaultRowHeight="15"/>
  <cols>
    <col min="2" max="2" width="107.7109375" customWidth="1"/>
  </cols>
  <sheetData>
    <row r="1" spans="1:3">
      <c r="A1" s="172"/>
      <c r="B1" s="172"/>
      <c r="C1" s="12"/>
    </row>
    <row r="2" spans="1:3" ht="15.75">
      <c r="A2" s="12"/>
      <c r="B2" s="13" t="s">
        <v>104</v>
      </c>
      <c r="C2" s="12"/>
    </row>
    <row r="3" spans="1:3">
      <c r="A3" s="172"/>
      <c r="B3" s="10" t="s">
        <v>105</v>
      </c>
      <c r="C3" s="172"/>
    </row>
    <row r="4" spans="1:3" ht="40.5">
      <c r="A4" s="172"/>
      <c r="B4" s="15" t="s">
        <v>106</v>
      </c>
      <c r="C4" s="172"/>
    </row>
    <row r="5" spans="1:3" ht="36" customHeight="1">
      <c r="A5" s="172"/>
      <c r="B5" s="15" t="s">
        <v>107</v>
      </c>
      <c r="C5" s="172"/>
    </row>
    <row r="6" spans="1:3">
      <c r="A6" s="172"/>
      <c r="B6" s="15" t="s">
        <v>108</v>
      </c>
      <c r="C6" s="172"/>
    </row>
    <row r="7" spans="1:3" ht="3.75" customHeight="1">
      <c r="A7" s="172"/>
      <c r="B7" s="172"/>
      <c r="C7" s="12"/>
    </row>
    <row r="8" spans="1:3" ht="15.75">
      <c r="A8" s="12"/>
      <c r="B8" s="13" t="s">
        <v>109</v>
      </c>
      <c r="C8" s="12"/>
    </row>
    <row r="9" spans="1:3">
      <c r="A9" s="172"/>
      <c r="B9" s="16" t="s">
        <v>110</v>
      </c>
      <c r="C9" s="172"/>
    </row>
    <row r="10" spans="1:3" ht="15.75">
      <c r="A10" s="172"/>
      <c r="B10" s="14" t="s">
        <v>111</v>
      </c>
      <c r="C10" s="172"/>
    </row>
    <row r="11" spans="1:3" ht="27">
      <c r="A11" s="172"/>
      <c r="B11" s="17" t="s">
        <v>112</v>
      </c>
      <c r="C11" s="172"/>
    </row>
    <row r="12" spans="1:3" ht="27">
      <c r="A12" s="172"/>
      <c r="B12" s="16" t="s">
        <v>113</v>
      </c>
      <c r="C12" s="172"/>
    </row>
    <row r="13" spans="1:3">
      <c r="A13" s="172"/>
      <c r="B13" s="16" t="s">
        <v>114</v>
      </c>
      <c r="C13" s="172"/>
    </row>
    <row r="14" spans="1:3" ht="27">
      <c r="A14" s="172"/>
      <c r="B14" s="17" t="s">
        <v>115</v>
      </c>
      <c r="C14" s="172"/>
    </row>
    <row r="15" spans="1:3">
      <c r="A15" s="172"/>
      <c r="B15" s="17" t="s">
        <v>116</v>
      </c>
      <c r="C15" s="172"/>
    </row>
    <row r="16" spans="1:3">
      <c r="A16" s="172"/>
      <c r="B16" s="16" t="s">
        <v>117</v>
      </c>
      <c r="C16" s="172"/>
    </row>
    <row r="17" spans="1:3">
      <c r="A17" s="172"/>
      <c r="B17" s="16" t="s">
        <v>118</v>
      </c>
      <c r="C17" s="172"/>
    </row>
    <row r="18" spans="1:3" ht="24" customHeight="1">
      <c r="A18" s="172"/>
      <c r="B18" s="16" t="s">
        <v>119</v>
      </c>
      <c r="C18" s="172"/>
    </row>
    <row r="19" spans="1:3" ht="23.25" customHeight="1">
      <c r="A19" s="172"/>
      <c r="B19" s="16" t="s">
        <v>120</v>
      </c>
      <c r="C19" s="172"/>
    </row>
    <row r="20" spans="1:3" ht="15.75">
      <c r="A20" s="172"/>
      <c r="B20" s="14" t="s">
        <v>121</v>
      </c>
      <c r="C20" s="172"/>
    </row>
    <row r="21" spans="1:3">
      <c r="A21" s="172"/>
      <c r="B21" s="16" t="s">
        <v>122</v>
      </c>
      <c r="C21" s="172"/>
    </row>
    <row r="22" spans="1:3">
      <c r="A22" s="172"/>
      <c r="B22" s="16" t="s">
        <v>123</v>
      </c>
      <c r="C22" s="172"/>
    </row>
    <row r="23" spans="1:3">
      <c r="A23" s="172"/>
      <c r="B23" s="16" t="s">
        <v>124</v>
      </c>
      <c r="C23" s="172"/>
    </row>
    <row r="24" spans="1:3">
      <c r="A24" s="172"/>
      <c r="B24" s="16" t="s">
        <v>125</v>
      </c>
      <c r="C24" s="172"/>
    </row>
    <row r="25" spans="1:3" ht="15.75">
      <c r="A25" s="172"/>
      <c r="B25" s="14" t="s">
        <v>126</v>
      </c>
      <c r="C25" s="172"/>
    </row>
    <row r="26" spans="1:3">
      <c r="A26" s="172"/>
      <c r="B26" s="16" t="s">
        <v>127</v>
      </c>
      <c r="C26" s="172"/>
    </row>
    <row r="27" spans="1:3" ht="27">
      <c r="A27" s="172"/>
      <c r="B27" s="16" t="s">
        <v>128</v>
      </c>
      <c r="C27" s="172"/>
    </row>
    <row r="28" spans="1:3" ht="27">
      <c r="A28" s="172"/>
      <c r="B28" s="16" t="s">
        <v>129</v>
      </c>
      <c r="C28" s="172"/>
    </row>
    <row r="29" spans="1:3" ht="27">
      <c r="A29" s="172"/>
      <c r="B29" s="17" t="s">
        <v>130</v>
      </c>
      <c r="C29" s="172"/>
    </row>
    <row r="30" spans="1:3" ht="44.25" customHeight="1">
      <c r="A30" s="172"/>
      <c r="B30" s="16" t="s">
        <v>131</v>
      </c>
      <c r="C30" s="172"/>
    </row>
    <row r="31" spans="1:3" ht="29.25" customHeight="1">
      <c r="A31" s="172"/>
      <c r="B31" s="16" t="s">
        <v>132</v>
      </c>
      <c r="C31" s="172"/>
    </row>
    <row r="32" spans="1:3" ht="32.25" customHeight="1">
      <c r="A32" s="172"/>
      <c r="B32" s="16" t="s">
        <v>133</v>
      </c>
      <c r="C32" s="172"/>
    </row>
    <row r="33" spans="1:3" ht="28.5" customHeight="1">
      <c r="A33" s="172"/>
      <c r="B33" s="16" t="s">
        <v>134</v>
      </c>
      <c r="C33" s="172"/>
    </row>
    <row r="34" spans="1:3" ht="15.75">
      <c r="A34" s="172"/>
      <c r="B34" s="14" t="s">
        <v>135</v>
      </c>
      <c r="C34" s="172"/>
    </row>
    <row r="35" spans="1:3" ht="23.25" customHeight="1">
      <c r="A35" s="172"/>
      <c r="B35" s="16" t="s">
        <v>136</v>
      </c>
      <c r="C35" s="172"/>
    </row>
    <row r="36" spans="1:3" ht="24" customHeight="1">
      <c r="A36" s="172"/>
      <c r="B36" s="16" t="s">
        <v>137</v>
      </c>
      <c r="C36" s="172"/>
    </row>
    <row r="37" spans="1:3">
      <c r="A37" s="172"/>
      <c r="B37" s="16" t="s">
        <v>138</v>
      </c>
      <c r="C37" s="172"/>
    </row>
    <row r="38" spans="1:3" ht="25.5" customHeight="1">
      <c r="A38" s="172"/>
      <c r="B38" s="16" t="s">
        <v>139</v>
      </c>
      <c r="C38" s="172"/>
    </row>
    <row r="39" spans="1:3">
      <c r="A39" s="172"/>
      <c r="B39" s="16" t="s">
        <v>140</v>
      </c>
      <c r="C39" s="172"/>
    </row>
    <row r="40" spans="1:3" ht="24.75" customHeight="1">
      <c r="A40" s="172"/>
      <c r="B40" s="16" t="s">
        <v>141</v>
      </c>
      <c r="C40" s="172"/>
    </row>
    <row r="41" spans="1:3" ht="15.75">
      <c r="A41" s="12"/>
      <c r="B41" s="13" t="s">
        <v>142</v>
      </c>
      <c r="C41" s="12"/>
    </row>
    <row r="42" spans="1:3" ht="27">
      <c r="A42" s="172"/>
      <c r="B42" s="16" t="s">
        <v>143</v>
      </c>
      <c r="C42" s="172"/>
    </row>
    <row r="43" spans="1:3" ht="27">
      <c r="A43" s="172"/>
      <c r="B43" s="16" t="s">
        <v>144</v>
      </c>
      <c r="C43" s="172"/>
    </row>
    <row r="44" spans="1:3" ht="15.75">
      <c r="A44" s="12"/>
      <c r="B44" s="13" t="s">
        <v>145</v>
      </c>
      <c r="C44" s="12"/>
    </row>
    <row r="45" spans="1:3" ht="27">
      <c r="A45" s="12"/>
      <c r="B45" s="16" t="s">
        <v>146</v>
      </c>
      <c r="C45" s="12"/>
    </row>
    <row r="46" spans="1:3">
      <c r="A46" s="172"/>
      <c r="B46" s="172"/>
      <c r="C46" s="12"/>
    </row>
    <row r="47" spans="1:3">
      <c r="A47" s="172"/>
      <c r="B47" s="172"/>
      <c r="C47" s="12"/>
    </row>
    <row r="48" spans="1:3">
      <c r="A48" s="172"/>
      <c r="B48" s="172"/>
      <c r="C48" s="12"/>
    </row>
    <row r="49" spans="1:3">
      <c r="A49" s="172"/>
      <c r="B49" s="172"/>
      <c r="C49" s="12"/>
    </row>
    <row r="50" spans="1:3">
      <c r="A50" s="172"/>
      <c r="B50" s="172"/>
      <c r="C50" s="12"/>
    </row>
    <row r="51" spans="1:3">
      <c r="A51" s="172"/>
      <c r="B51" s="172"/>
      <c r="C51" s="12"/>
    </row>
    <row r="52" spans="1:3">
      <c r="A52" s="172"/>
      <c r="B52" s="172"/>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4"/>
  <sheetViews>
    <sheetView zoomScaleNormal="100" workbookViewId="0">
      <pane ySplit="6" topLeftCell="L12" activePane="bottomLeft" state="frozen"/>
      <selection pane="bottomLeft" activeCell="T19" sqref="T19"/>
    </sheetView>
  </sheetViews>
  <sheetFormatPr defaultColWidth="11.5703125" defaultRowHeight="16.5"/>
  <cols>
    <col min="1" max="1" width="16.5703125" style="44" customWidth="1"/>
    <col min="2" max="2" width="36.85546875" style="44" customWidth="1"/>
    <col min="3" max="3" width="20.140625" style="44" customWidth="1"/>
    <col min="4" max="4" width="51.42578125" style="44" customWidth="1"/>
    <col min="5" max="5" width="37.85546875" style="45" customWidth="1"/>
    <col min="6" max="8" width="11.5703125" style="45" customWidth="1"/>
    <col min="9" max="9" width="16" style="45" customWidth="1"/>
    <col min="10" max="10" width="21.28515625" style="44" customWidth="1"/>
    <col min="11" max="11" width="14.85546875" style="45" customWidth="1"/>
    <col min="12" max="12" width="17" style="44" customWidth="1"/>
    <col min="13" max="13" width="19.42578125" style="44" customWidth="1"/>
    <col min="14" max="15" width="11.5703125" style="44" customWidth="1"/>
    <col min="16" max="16" width="12.7109375" style="44" customWidth="1"/>
    <col min="17" max="18" width="11.5703125" style="44" customWidth="1"/>
    <col min="19" max="19" width="13.5703125" style="44" customWidth="1"/>
    <col min="20" max="20" width="11.5703125" style="44"/>
    <col min="21" max="21" width="12.7109375" style="44" customWidth="1"/>
    <col min="22" max="22" width="46.28515625" style="45" customWidth="1"/>
    <col min="23" max="24" width="11.5703125" style="45"/>
    <col min="25" max="25" width="12.7109375" style="45" customWidth="1"/>
    <col min="26" max="26" width="11.5703125" style="45"/>
    <col min="27" max="27" width="13.5703125" style="45" customWidth="1"/>
    <col min="28" max="16384" width="11.5703125" style="45"/>
  </cols>
  <sheetData>
    <row r="1" spans="1:28" s="21" customFormat="1" ht="18.600000000000001" customHeight="1" thickBot="1">
      <c r="A1" s="119"/>
      <c r="B1" s="162" t="s">
        <v>147</v>
      </c>
      <c r="C1" s="163"/>
      <c r="D1" s="163"/>
      <c r="E1" s="163"/>
      <c r="F1" s="163"/>
      <c r="G1" s="163"/>
      <c r="H1" s="163"/>
      <c r="I1" s="163"/>
      <c r="J1" s="163"/>
      <c r="K1" s="163"/>
      <c r="L1" s="163"/>
      <c r="M1" s="163"/>
      <c r="N1" s="163"/>
      <c r="O1" s="163"/>
      <c r="P1" s="163"/>
      <c r="Q1" s="163"/>
      <c r="R1" s="163"/>
      <c r="S1" s="163"/>
      <c r="T1" s="163"/>
      <c r="U1" s="163"/>
      <c r="V1" s="163"/>
      <c r="W1" s="163"/>
      <c r="X1" s="163"/>
      <c r="Y1" s="164"/>
      <c r="Z1" s="156" t="s">
        <v>148</v>
      </c>
      <c r="AA1" s="157"/>
      <c r="AB1" s="158"/>
    </row>
    <row r="2" spans="1:28" s="21" customFormat="1" ht="26.45" customHeight="1" thickBot="1">
      <c r="A2" s="120"/>
      <c r="B2" s="165" t="s">
        <v>149</v>
      </c>
      <c r="C2" s="166"/>
      <c r="D2" s="166"/>
      <c r="E2" s="166"/>
      <c r="F2" s="166"/>
      <c r="G2" s="166"/>
      <c r="H2" s="166"/>
      <c r="I2" s="166"/>
      <c r="J2" s="166"/>
      <c r="K2" s="166"/>
      <c r="L2" s="166"/>
      <c r="M2" s="166"/>
      <c r="N2" s="166"/>
      <c r="O2" s="166"/>
      <c r="P2" s="166"/>
      <c r="Q2" s="166"/>
      <c r="R2" s="166"/>
      <c r="S2" s="166"/>
      <c r="T2" s="166"/>
      <c r="U2" s="166"/>
      <c r="V2" s="166"/>
      <c r="W2" s="166"/>
      <c r="X2" s="166"/>
      <c r="Y2" s="167"/>
      <c r="Z2" s="159" t="s">
        <v>150</v>
      </c>
      <c r="AA2" s="160"/>
      <c r="AB2" s="161"/>
    </row>
    <row r="3" spans="1:28" s="21" customFormat="1" ht="15" customHeight="1" thickBot="1">
      <c r="A3" s="120"/>
      <c r="B3" s="165" t="s">
        <v>84</v>
      </c>
      <c r="C3" s="166"/>
      <c r="D3" s="166"/>
      <c r="E3" s="166"/>
      <c r="F3" s="166"/>
      <c r="G3" s="166"/>
      <c r="H3" s="166"/>
      <c r="I3" s="166"/>
      <c r="J3" s="166"/>
      <c r="K3" s="166"/>
      <c r="L3" s="166"/>
      <c r="M3" s="166"/>
      <c r="N3" s="166"/>
      <c r="O3" s="166"/>
      <c r="P3" s="166"/>
      <c r="Q3" s="166"/>
      <c r="R3" s="166"/>
      <c r="S3" s="166"/>
      <c r="T3" s="166"/>
      <c r="U3" s="166"/>
      <c r="V3" s="166"/>
      <c r="W3" s="166"/>
      <c r="X3" s="166"/>
      <c r="Y3" s="167"/>
      <c r="Z3" s="156" t="s">
        <v>151</v>
      </c>
      <c r="AA3" s="157"/>
      <c r="AB3" s="158"/>
    </row>
    <row r="4" spans="1:28" s="24" customFormat="1" ht="15" customHeight="1" thickTop="1" thickBot="1">
      <c r="A4" s="22" t="s">
        <v>152</v>
      </c>
      <c r="B4" s="130" t="s">
        <v>153</v>
      </c>
      <c r="C4" s="131"/>
      <c r="D4" s="131"/>
      <c r="E4" s="131"/>
      <c r="F4" s="131"/>
      <c r="G4" s="131"/>
      <c r="H4" s="131"/>
      <c r="I4" s="132"/>
      <c r="J4" s="145" t="s">
        <v>154</v>
      </c>
      <c r="K4" s="131"/>
      <c r="L4" s="131"/>
      <c r="M4" s="132"/>
      <c r="N4" s="146" t="s">
        <v>155</v>
      </c>
      <c r="O4" s="134"/>
      <c r="P4" s="134"/>
      <c r="Q4" s="134"/>
      <c r="R4" s="134"/>
      <c r="S4" s="134"/>
      <c r="T4" s="134"/>
      <c r="U4" s="134"/>
      <c r="V4" s="147"/>
      <c r="W4" s="151" t="s">
        <v>156</v>
      </c>
      <c r="X4" s="131"/>
      <c r="Y4" s="131"/>
      <c r="Z4" s="131"/>
      <c r="AA4" s="131"/>
      <c r="AB4" s="152"/>
    </row>
    <row r="5" spans="1:28" s="24" customFormat="1" ht="18.600000000000001" customHeight="1" thickTop="1" thickBot="1">
      <c r="A5" s="23">
        <v>45231</v>
      </c>
      <c r="B5" s="133"/>
      <c r="C5" s="134"/>
      <c r="D5" s="134"/>
      <c r="E5" s="134"/>
      <c r="F5" s="134"/>
      <c r="G5" s="134"/>
      <c r="H5" s="134"/>
      <c r="I5" s="135"/>
      <c r="J5" s="146"/>
      <c r="K5" s="134"/>
      <c r="L5" s="134"/>
      <c r="M5" s="135"/>
      <c r="N5" s="148" t="s">
        <v>157</v>
      </c>
      <c r="O5" s="149"/>
      <c r="P5" s="149"/>
      <c r="Q5" s="149"/>
      <c r="R5" s="149"/>
      <c r="S5" s="149"/>
      <c r="T5" s="149"/>
      <c r="U5" s="149"/>
      <c r="V5" s="150"/>
      <c r="W5" s="153"/>
      <c r="X5" s="154"/>
      <c r="Y5" s="154"/>
      <c r="Z5" s="154"/>
      <c r="AA5" s="154"/>
      <c r="AB5" s="155"/>
    </row>
    <row r="6" spans="1:28" s="28" customFormat="1" ht="37.9" customHeight="1" thickBot="1">
      <c r="A6" s="25" t="s">
        <v>158</v>
      </c>
      <c r="B6" s="25" t="s">
        <v>159</v>
      </c>
      <c r="C6" s="25" t="s">
        <v>160</v>
      </c>
      <c r="D6" s="76" t="s">
        <v>161</v>
      </c>
      <c r="E6" s="26" t="s">
        <v>162</v>
      </c>
      <c r="F6" s="25" t="s">
        <v>163</v>
      </c>
      <c r="G6" s="25" t="s">
        <v>164</v>
      </c>
      <c r="H6" s="25" t="s">
        <v>3</v>
      </c>
      <c r="I6" s="27" t="s">
        <v>165</v>
      </c>
      <c r="J6" s="26" t="s">
        <v>166</v>
      </c>
      <c r="K6" s="25" t="s">
        <v>167</v>
      </c>
      <c r="L6" s="25" t="s">
        <v>14</v>
      </c>
      <c r="M6" s="27" t="s">
        <v>168</v>
      </c>
      <c r="N6" s="26" t="s">
        <v>16</v>
      </c>
      <c r="O6" s="25" t="s">
        <v>18</v>
      </c>
      <c r="P6" s="25" t="s">
        <v>169</v>
      </c>
      <c r="Q6" s="25" t="s">
        <v>17</v>
      </c>
      <c r="R6" s="25" t="s">
        <v>19</v>
      </c>
      <c r="S6" s="25" t="s">
        <v>170</v>
      </c>
      <c r="T6" s="25" t="s">
        <v>171</v>
      </c>
      <c r="U6" s="25" t="s">
        <v>172</v>
      </c>
      <c r="V6" s="27" t="s">
        <v>173</v>
      </c>
      <c r="W6" s="73" t="s">
        <v>174</v>
      </c>
      <c r="X6" s="74" t="s">
        <v>175</v>
      </c>
      <c r="Y6" s="74" t="s">
        <v>176</v>
      </c>
      <c r="Z6" s="74" t="s">
        <v>177</v>
      </c>
      <c r="AA6" s="74" t="s">
        <v>178</v>
      </c>
      <c r="AB6" s="75" t="s">
        <v>179</v>
      </c>
    </row>
    <row r="7" spans="1:28" s="34" customFormat="1" ht="52.9" customHeight="1">
      <c r="A7" s="138" t="s">
        <v>180</v>
      </c>
      <c r="B7" s="136" t="s">
        <v>181</v>
      </c>
      <c r="C7" s="40" t="s">
        <v>182</v>
      </c>
      <c r="D7" s="123" t="s">
        <v>183</v>
      </c>
      <c r="E7" s="123" t="s">
        <v>184</v>
      </c>
      <c r="F7" s="125" t="s">
        <v>2</v>
      </c>
      <c r="G7" s="125" t="s">
        <v>80</v>
      </c>
      <c r="H7" s="125" t="s">
        <v>56</v>
      </c>
      <c r="I7" s="126" t="s">
        <v>185</v>
      </c>
      <c r="J7" s="29" t="s">
        <v>9</v>
      </c>
      <c r="K7" s="30" t="s">
        <v>67</v>
      </c>
      <c r="L7" s="31" t="s">
        <v>35</v>
      </c>
      <c r="M7" s="41" t="s">
        <v>59</v>
      </c>
      <c r="N7" s="29" t="s">
        <v>60</v>
      </c>
      <c r="O7" s="31" t="s">
        <v>61</v>
      </c>
      <c r="P7" s="20" t="str">
        <f>IFERROR(IF(S7="","",IF(S7&lt;=10,"Bajo",IF(S7&lt;=15,"Moderado",IF(S7&gt;15,"Alto","")))),"")</f>
        <v>Alto</v>
      </c>
      <c r="Q7" s="20">
        <f>IFERROR(VLOOKUP(N7,LISTAS!$Q$2:$R$4,2,0),"")</f>
        <v>5</v>
      </c>
      <c r="R7" s="20">
        <f>IFERROR(VLOOKUP(O7,LISTAS!$S$2:$T$4,2,0),"")</f>
        <v>5</v>
      </c>
      <c r="S7" s="20">
        <f>IFERROR(Q7*R7,"")</f>
        <v>25</v>
      </c>
      <c r="T7" s="20" t="str">
        <f>IFERROR(IF(S7="","",IF(S7&lt;=10,"Tolerable",IF(S7&lt;=15,"Potencialmente no tolerable",IF(S7&gt;15,"No tolerable","")))),"")</f>
        <v>No tolerable</v>
      </c>
      <c r="U7" s="20" t="str">
        <f>IFERROR(IF(T7="","",IF(T7="Tolerable","No",IF(T7="Potencialmente no tolerable","No",IF(T7="No tolerable","Si","")))),"")</f>
        <v>Si</v>
      </c>
      <c r="V7" s="32" t="s">
        <v>186</v>
      </c>
      <c r="W7" s="33"/>
      <c r="X7" s="30"/>
      <c r="Y7" s="30"/>
      <c r="Z7" s="30"/>
      <c r="AA7" s="30"/>
      <c r="AB7" s="32"/>
    </row>
    <row r="8" spans="1:28" s="34" customFormat="1" ht="121.5">
      <c r="A8" s="139"/>
      <c r="B8" s="137"/>
      <c r="C8" s="40" t="s">
        <v>182</v>
      </c>
      <c r="D8" s="124"/>
      <c r="E8" s="124"/>
      <c r="F8" s="121"/>
      <c r="G8" s="121"/>
      <c r="H8" s="121"/>
      <c r="I8" s="127"/>
      <c r="J8" s="35" t="s">
        <v>10</v>
      </c>
      <c r="K8" s="36" t="s">
        <v>31</v>
      </c>
      <c r="L8" s="37" t="s">
        <v>35</v>
      </c>
      <c r="M8" s="43" t="s">
        <v>68</v>
      </c>
      <c r="N8" s="35" t="s">
        <v>60</v>
      </c>
      <c r="O8" s="37" t="s">
        <v>38</v>
      </c>
      <c r="P8" s="20" t="str">
        <f t="shared" ref="P8:P48" si="0">IFERROR(IF(S8="","",IF(S8&lt;=10,"Bajo",IF(S8&lt;=15,"Moderado",IF(S8&gt;15,"Alto","")))),"")</f>
        <v>Bajo</v>
      </c>
      <c r="Q8" s="20">
        <f>IFERROR(VLOOKUP(N8,LISTAS!$Q$2:$R$4,2,0),"")</f>
        <v>5</v>
      </c>
      <c r="R8" s="20">
        <f>IFERROR(VLOOKUP(O8,LISTAS!$S$2:$T$4,2,0),"")</f>
        <v>1</v>
      </c>
      <c r="S8" s="20">
        <f t="shared" ref="S8:S48" si="1">IFERROR(Q8*R8,"")</f>
        <v>5</v>
      </c>
      <c r="T8" s="20" t="str">
        <f t="shared" ref="T8:T48" si="2">IFERROR(IF(S8="","",IF(S8&lt;=10,"Tolerable",IF(S8&lt;=15,"Potencialmente no tolerable",IF(S8&gt;15,"No tolerable","")))),"")</f>
        <v>Tolerable</v>
      </c>
      <c r="U8" s="20" t="str">
        <f t="shared" ref="U8:U48" si="3">IFERROR(IF(T8="","",IF(T8="Tolerable","No",IF(T8="Potencialmente no tolerable","No",IF(T8="No tolerable","Si","")))),"")</f>
        <v>No</v>
      </c>
      <c r="V8" s="38" t="s">
        <v>187</v>
      </c>
      <c r="W8" s="39"/>
      <c r="X8" s="36"/>
      <c r="Y8" s="36"/>
      <c r="Z8" s="36"/>
      <c r="AA8" s="36"/>
      <c r="AB8" s="38"/>
    </row>
    <row r="9" spans="1:28" s="34" customFormat="1" ht="27">
      <c r="A9" s="139"/>
      <c r="B9" s="137"/>
      <c r="C9" s="40" t="s">
        <v>182</v>
      </c>
      <c r="D9" s="124"/>
      <c r="E9" s="124"/>
      <c r="F9" s="121"/>
      <c r="G9" s="121"/>
      <c r="H9" s="121"/>
      <c r="I9" s="127"/>
      <c r="J9" s="35" t="s">
        <v>11</v>
      </c>
      <c r="K9" s="36" t="s">
        <v>32</v>
      </c>
      <c r="L9" s="37" t="s">
        <v>48</v>
      </c>
      <c r="M9" s="43" t="s">
        <v>73</v>
      </c>
      <c r="N9" s="35" t="s">
        <v>60</v>
      </c>
      <c r="O9" s="37" t="s">
        <v>38</v>
      </c>
      <c r="P9" s="20" t="str">
        <f t="shared" si="0"/>
        <v>Bajo</v>
      </c>
      <c r="Q9" s="20">
        <f>IFERROR(VLOOKUP(N9,LISTAS!$Q$2:$R$4,2,0),"")</f>
        <v>5</v>
      </c>
      <c r="R9" s="20">
        <f>IFERROR(VLOOKUP(O9,LISTAS!$S$2:$T$4,2,0),"")</f>
        <v>1</v>
      </c>
      <c r="S9" s="20">
        <f t="shared" si="1"/>
        <v>5</v>
      </c>
      <c r="T9" s="20" t="str">
        <f t="shared" si="2"/>
        <v>Tolerable</v>
      </c>
      <c r="U9" s="20" t="str">
        <f t="shared" si="3"/>
        <v>No</v>
      </c>
      <c r="V9" s="38" t="s">
        <v>188</v>
      </c>
      <c r="W9" s="39"/>
      <c r="X9" s="36"/>
      <c r="Y9" s="36"/>
      <c r="Z9" s="36"/>
      <c r="AA9" s="36"/>
      <c r="AB9" s="38"/>
    </row>
    <row r="10" spans="1:28" s="34" customFormat="1" ht="243">
      <c r="A10" s="139"/>
      <c r="B10" s="137"/>
      <c r="C10" s="40" t="s">
        <v>182</v>
      </c>
      <c r="D10" s="124"/>
      <c r="E10" s="124"/>
      <c r="F10" s="121"/>
      <c r="G10" s="121"/>
      <c r="H10" s="121"/>
      <c r="I10" s="127"/>
      <c r="J10" s="35" t="s">
        <v>9</v>
      </c>
      <c r="K10" s="36" t="s">
        <v>75</v>
      </c>
      <c r="L10" s="37" t="s">
        <v>35</v>
      </c>
      <c r="M10" s="43" t="s">
        <v>59</v>
      </c>
      <c r="N10" s="35" t="s">
        <v>60</v>
      </c>
      <c r="O10" s="37" t="s">
        <v>61</v>
      </c>
      <c r="P10" s="20" t="str">
        <f t="shared" si="0"/>
        <v>Alto</v>
      </c>
      <c r="Q10" s="20">
        <f>IFERROR(VLOOKUP(N10,LISTAS!$Q$2:$R$4,2,0),"")</f>
        <v>5</v>
      </c>
      <c r="R10" s="20">
        <f>IFERROR(VLOOKUP(O10,LISTAS!$S$2:$T$4,2,0),"")</f>
        <v>5</v>
      </c>
      <c r="S10" s="20">
        <f t="shared" si="1"/>
        <v>25</v>
      </c>
      <c r="T10" s="20" t="str">
        <f t="shared" si="2"/>
        <v>No tolerable</v>
      </c>
      <c r="U10" s="20" t="str">
        <f t="shared" si="3"/>
        <v>Si</v>
      </c>
      <c r="V10" s="32" t="s">
        <v>189</v>
      </c>
      <c r="W10" s="39"/>
      <c r="X10" s="36"/>
      <c r="Y10" s="36"/>
      <c r="Z10" s="36"/>
      <c r="AA10" s="36"/>
      <c r="AB10" s="38"/>
    </row>
    <row r="11" spans="1:28" s="34" customFormat="1" ht="216">
      <c r="A11" s="140"/>
      <c r="B11" s="123"/>
      <c r="C11" s="40" t="s">
        <v>182</v>
      </c>
      <c r="D11" s="124"/>
      <c r="E11" s="124"/>
      <c r="F11" s="121"/>
      <c r="G11" s="121"/>
      <c r="H11" s="121"/>
      <c r="I11" s="128"/>
      <c r="J11" s="35" t="s">
        <v>13</v>
      </c>
      <c r="K11" s="36" t="s">
        <v>34</v>
      </c>
      <c r="L11" s="37" t="s">
        <v>35</v>
      </c>
      <c r="M11" s="43" t="s">
        <v>79</v>
      </c>
      <c r="N11" s="35" t="s">
        <v>60</v>
      </c>
      <c r="O11" s="37" t="s">
        <v>61</v>
      </c>
      <c r="P11" s="20" t="str">
        <f t="shared" si="0"/>
        <v>Alto</v>
      </c>
      <c r="Q11" s="20">
        <f>IFERROR(VLOOKUP(N11,LISTAS!$Q$2:$R$4,2,0),"")</f>
        <v>5</v>
      </c>
      <c r="R11" s="20">
        <f>IFERROR(VLOOKUP(O11,LISTAS!$S$2:$T$4,2,0),"")</f>
        <v>5</v>
      </c>
      <c r="S11" s="20">
        <f t="shared" si="1"/>
        <v>25</v>
      </c>
      <c r="T11" s="20" t="str">
        <f t="shared" si="2"/>
        <v>No tolerable</v>
      </c>
      <c r="U11" s="20" t="str">
        <f t="shared" si="3"/>
        <v>Si</v>
      </c>
      <c r="V11" s="38" t="s">
        <v>190</v>
      </c>
      <c r="W11" s="39"/>
      <c r="X11" s="36"/>
      <c r="Y11" s="36"/>
      <c r="Z11" s="36"/>
      <c r="AA11" s="36"/>
      <c r="AB11" s="38"/>
    </row>
    <row r="12" spans="1:28" s="34" customFormat="1" ht="108">
      <c r="A12" s="129" t="s">
        <v>191</v>
      </c>
      <c r="B12" s="121" t="s">
        <v>192</v>
      </c>
      <c r="C12" s="42" t="s">
        <v>193</v>
      </c>
      <c r="D12" s="121" t="s">
        <v>194</v>
      </c>
      <c r="E12" s="121" t="s">
        <v>195</v>
      </c>
      <c r="F12" s="121" t="s">
        <v>2</v>
      </c>
      <c r="G12" s="121" t="s">
        <v>80</v>
      </c>
      <c r="H12" s="121" t="s">
        <v>24</v>
      </c>
      <c r="I12" s="122" t="s">
        <v>196</v>
      </c>
      <c r="J12" s="35" t="s">
        <v>5</v>
      </c>
      <c r="K12" s="36" t="s">
        <v>26</v>
      </c>
      <c r="L12" s="37" t="s">
        <v>35</v>
      </c>
      <c r="M12" s="43" t="s">
        <v>49</v>
      </c>
      <c r="N12" s="35" t="s">
        <v>60</v>
      </c>
      <c r="O12" s="37" t="s">
        <v>51</v>
      </c>
      <c r="P12" s="20" t="str">
        <f t="shared" si="0"/>
        <v>Moderado</v>
      </c>
      <c r="Q12" s="20">
        <f>IFERROR(VLOOKUP(N12,LISTAS!$Q$2:$R$4,2,0),"")</f>
        <v>5</v>
      </c>
      <c r="R12" s="20">
        <f>IFERROR(VLOOKUP(O12,LISTAS!$S$2:$T$4,2,0),"")</f>
        <v>3</v>
      </c>
      <c r="S12" s="20">
        <f t="shared" si="1"/>
        <v>15</v>
      </c>
      <c r="T12" s="20" t="str">
        <f t="shared" si="2"/>
        <v>Potencialmente no tolerable</v>
      </c>
      <c r="U12" s="20" t="str">
        <f t="shared" si="3"/>
        <v>No</v>
      </c>
      <c r="V12" s="38" t="s">
        <v>197</v>
      </c>
      <c r="W12" s="39"/>
      <c r="X12" s="36"/>
      <c r="Y12" s="36"/>
      <c r="Z12" s="36"/>
      <c r="AA12" s="36"/>
      <c r="AB12" s="38"/>
    </row>
    <row r="13" spans="1:28" s="34" customFormat="1" ht="189">
      <c r="A13" s="129"/>
      <c r="B13" s="121"/>
      <c r="C13" s="42" t="s">
        <v>193</v>
      </c>
      <c r="D13" s="121"/>
      <c r="E13" s="121"/>
      <c r="F13" s="121"/>
      <c r="G13" s="121"/>
      <c r="H13" s="121"/>
      <c r="I13" s="122"/>
      <c r="J13" s="35" t="s">
        <v>6</v>
      </c>
      <c r="K13" s="36" t="s">
        <v>27</v>
      </c>
      <c r="L13" s="37" t="s">
        <v>35</v>
      </c>
      <c r="M13" s="43" t="s">
        <v>49</v>
      </c>
      <c r="N13" s="35" t="s">
        <v>60</v>
      </c>
      <c r="O13" s="37" t="s">
        <v>61</v>
      </c>
      <c r="P13" s="20" t="str">
        <f t="shared" si="0"/>
        <v>Alto</v>
      </c>
      <c r="Q13" s="20">
        <f>IFERROR(VLOOKUP(N13,LISTAS!$Q$2:$R$4,2,0),"")</f>
        <v>5</v>
      </c>
      <c r="R13" s="20">
        <f>IFERROR(VLOOKUP(O13,LISTAS!$S$2:$T$4,2,0),"")</f>
        <v>5</v>
      </c>
      <c r="S13" s="20">
        <f t="shared" si="1"/>
        <v>25</v>
      </c>
      <c r="T13" s="20" t="str">
        <f t="shared" si="2"/>
        <v>No tolerable</v>
      </c>
      <c r="U13" s="20" t="str">
        <f t="shared" si="3"/>
        <v>Si</v>
      </c>
      <c r="V13" s="38" t="s">
        <v>198</v>
      </c>
      <c r="W13" s="39"/>
      <c r="X13" s="36"/>
      <c r="Y13" s="36"/>
      <c r="Z13" s="36"/>
      <c r="AA13" s="36"/>
      <c r="AB13" s="38"/>
    </row>
    <row r="14" spans="1:28" s="34" customFormat="1" ht="108">
      <c r="A14" s="129"/>
      <c r="B14" s="121"/>
      <c r="C14" s="42" t="s">
        <v>193</v>
      </c>
      <c r="D14" s="121"/>
      <c r="E14" s="121"/>
      <c r="F14" s="121"/>
      <c r="G14" s="121"/>
      <c r="H14" s="121"/>
      <c r="I14" s="122"/>
      <c r="J14" s="35" t="s">
        <v>8</v>
      </c>
      <c r="K14" s="36" t="s">
        <v>29</v>
      </c>
      <c r="L14" s="37" t="s">
        <v>35</v>
      </c>
      <c r="M14" s="43" t="s">
        <v>59</v>
      </c>
      <c r="N14" s="35" t="s">
        <v>50</v>
      </c>
      <c r="O14" s="37" t="s">
        <v>38</v>
      </c>
      <c r="P14" s="20" t="str">
        <f t="shared" si="0"/>
        <v>Bajo</v>
      </c>
      <c r="Q14" s="20">
        <f>IFERROR(VLOOKUP(N14,LISTAS!$Q$2:$R$4,2,0),"")</f>
        <v>3</v>
      </c>
      <c r="R14" s="20">
        <f>IFERROR(VLOOKUP(O14,LISTAS!$S$2:$T$4,2,0),"")</f>
        <v>1</v>
      </c>
      <c r="S14" s="20">
        <f t="shared" si="1"/>
        <v>3</v>
      </c>
      <c r="T14" s="20" t="str">
        <f t="shared" si="2"/>
        <v>Tolerable</v>
      </c>
      <c r="U14" s="20" t="str">
        <f t="shared" si="3"/>
        <v>No</v>
      </c>
      <c r="V14" s="38" t="s">
        <v>199</v>
      </c>
      <c r="W14" s="39"/>
      <c r="X14" s="36"/>
      <c r="Y14" s="36"/>
      <c r="Z14" s="36"/>
      <c r="AA14" s="36"/>
      <c r="AB14" s="38"/>
    </row>
    <row r="15" spans="1:28" s="34" customFormat="1" ht="216">
      <c r="A15" s="129"/>
      <c r="B15" s="121"/>
      <c r="C15" s="42" t="s">
        <v>193</v>
      </c>
      <c r="D15" s="121"/>
      <c r="E15" s="121"/>
      <c r="F15" s="121"/>
      <c r="G15" s="121"/>
      <c r="H15" s="121"/>
      <c r="I15" s="122"/>
      <c r="J15" s="35" t="s">
        <v>9</v>
      </c>
      <c r="K15" s="36" t="s">
        <v>30</v>
      </c>
      <c r="L15" s="37" t="s">
        <v>35</v>
      </c>
      <c r="M15" s="43" t="s">
        <v>59</v>
      </c>
      <c r="N15" s="35" t="s">
        <v>60</v>
      </c>
      <c r="O15" s="37" t="s">
        <v>61</v>
      </c>
      <c r="P15" s="20" t="str">
        <f t="shared" si="0"/>
        <v>Alto</v>
      </c>
      <c r="Q15" s="20">
        <f>IFERROR(VLOOKUP(N15,LISTAS!$Q$2:$R$4,2,0),"")</f>
        <v>5</v>
      </c>
      <c r="R15" s="20">
        <f>IFERROR(VLOOKUP(O15,LISTAS!$S$2:$T$4,2,0),"")</f>
        <v>5</v>
      </c>
      <c r="S15" s="20">
        <f t="shared" si="1"/>
        <v>25</v>
      </c>
      <c r="T15" s="20" t="str">
        <f t="shared" si="2"/>
        <v>No tolerable</v>
      </c>
      <c r="U15" s="20" t="str">
        <f t="shared" si="3"/>
        <v>Si</v>
      </c>
      <c r="V15" s="38" t="s">
        <v>200</v>
      </c>
      <c r="W15" s="39"/>
      <c r="X15" s="36"/>
      <c r="Y15" s="36"/>
      <c r="Z15" s="36"/>
      <c r="AA15" s="36"/>
      <c r="AB15" s="38"/>
    </row>
    <row r="16" spans="1:28" s="34" customFormat="1" ht="40.5">
      <c r="A16" s="129"/>
      <c r="B16" s="121"/>
      <c r="C16" s="42" t="s">
        <v>193</v>
      </c>
      <c r="D16" s="121"/>
      <c r="E16" s="121"/>
      <c r="F16" s="121"/>
      <c r="G16" s="121"/>
      <c r="H16" s="121"/>
      <c r="I16" s="122"/>
      <c r="J16" s="35" t="s">
        <v>9</v>
      </c>
      <c r="K16" s="36" t="s">
        <v>47</v>
      </c>
      <c r="L16" s="37" t="s">
        <v>35</v>
      </c>
      <c r="M16" s="43" t="s">
        <v>59</v>
      </c>
      <c r="N16" s="35" t="s">
        <v>50</v>
      </c>
      <c r="O16" s="37" t="s">
        <v>51</v>
      </c>
      <c r="P16" s="20" t="str">
        <f t="shared" si="0"/>
        <v>Bajo</v>
      </c>
      <c r="Q16" s="20">
        <f>IFERROR(VLOOKUP(N16,LISTAS!$Q$2:$R$4,2,0),"")</f>
        <v>3</v>
      </c>
      <c r="R16" s="20">
        <f>IFERROR(VLOOKUP(O16,LISTAS!$S$2:$T$4,2,0),"")</f>
        <v>3</v>
      </c>
      <c r="S16" s="20">
        <f t="shared" si="1"/>
        <v>9</v>
      </c>
      <c r="T16" s="20" t="str">
        <f t="shared" si="2"/>
        <v>Tolerable</v>
      </c>
      <c r="U16" s="20" t="str">
        <f t="shared" si="3"/>
        <v>No</v>
      </c>
      <c r="V16" s="38" t="s">
        <v>201</v>
      </c>
      <c r="W16" s="39"/>
      <c r="X16" s="36"/>
      <c r="Y16" s="36"/>
      <c r="Z16" s="36"/>
      <c r="AA16" s="36"/>
      <c r="AB16" s="38"/>
    </row>
    <row r="17" spans="1:28" s="34" customFormat="1" ht="243">
      <c r="A17" s="129"/>
      <c r="B17" s="121"/>
      <c r="C17" s="42" t="s">
        <v>193</v>
      </c>
      <c r="D17" s="121"/>
      <c r="E17" s="121"/>
      <c r="F17" s="121"/>
      <c r="G17" s="121"/>
      <c r="H17" s="121"/>
      <c r="I17" s="122"/>
      <c r="J17" s="35" t="s">
        <v>9</v>
      </c>
      <c r="K17" s="36" t="s">
        <v>67</v>
      </c>
      <c r="L17" s="37" t="s">
        <v>35</v>
      </c>
      <c r="M17" s="43" t="s">
        <v>59</v>
      </c>
      <c r="N17" s="35" t="s">
        <v>60</v>
      </c>
      <c r="O17" s="37" t="s">
        <v>61</v>
      </c>
      <c r="P17" s="20" t="str">
        <f t="shared" si="0"/>
        <v>Alto</v>
      </c>
      <c r="Q17" s="20">
        <f>IFERROR(VLOOKUP(N17,LISTAS!$Q$2:$R$4,2,0),"")</f>
        <v>5</v>
      </c>
      <c r="R17" s="20">
        <f>IFERROR(VLOOKUP(O17,LISTAS!$S$2:$T$4,2,0),"")</f>
        <v>5</v>
      </c>
      <c r="S17" s="20">
        <f t="shared" si="1"/>
        <v>25</v>
      </c>
      <c r="T17" s="20" t="str">
        <f t="shared" si="2"/>
        <v>No tolerable</v>
      </c>
      <c r="U17" s="20" t="str">
        <f t="shared" si="3"/>
        <v>Si</v>
      </c>
      <c r="V17" s="32" t="s">
        <v>202</v>
      </c>
      <c r="W17" s="39"/>
      <c r="X17" s="36"/>
      <c r="Y17" s="36"/>
      <c r="Z17" s="36"/>
      <c r="AA17" s="36"/>
      <c r="AB17" s="38"/>
    </row>
    <row r="18" spans="1:28" s="34" customFormat="1" ht="229.5">
      <c r="A18" s="129"/>
      <c r="B18" s="121"/>
      <c r="C18" s="42" t="s">
        <v>193</v>
      </c>
      <c r="D18" s="121"/>
      <c r="E18" s="121"/>
      <c r="F18" s="121"/>
      <c r="G18" s="121"/>
      <c r="H18" s="121"/>
      <c r="I18" s="122"/>
      <c r="J18" s="35" t="s">
        <v>9</v>
      </c>
      <c r="K18" s="36" t="s">
        <v>72</v>
      </c>
      <c r="L18" s="37" t="s">
        <v>35</v>
      </c>
      <c r="M18" s="43" t="s">
        <v>59</v>
      </c>
      <c r="N18" s="35" t="s">
        <v>60</v>
      </c>
      <c r="O18" s="37" t="s">
        <v>61</v>
      </c>
      <c r="P18" s="20" t="str">
        <f t="shared" si="0"/>
        <v>Alto</v>
      </c>
      <c r="Q18" s="20">
        <f>IFERROR(VLOOKUP(N18,LISTAS!$Q$2:$R$4,2,0),"")</f>
        <v>5</v>
      </c>
      <c r="R18" s="20">
        <f>IFERROR(VLOOKUP(O18,LISTAS!$S$2:$T$4,2,0),"")</f>
        <v>5</v>
      </c>
      <c r="S18" s="20">
        <f t="shared" si="1"/>
        <v>25</v>
      </c>
      <c r="T18" s="20" t="str">
        <f t="shared" si="2"/>
        <v>No tolerable</v>
      </c>
      <c r="U18" s="20" t="str">
        <f t="shared" si="3"/>
        <v>Si</v>
      </c>
      <c r="V18" s="32" t="s">
        <v>203</v>
      </c>
      <c r="W18" s="39"/>
      <c r="X18" s="36"/>
      <c r="Y18" s="36"/>
      <c r="Z18" s="36"/>
      <c r="AA18" s="36"/>
      <c r="AB18" s="38"/>
    </row>
    <row r="19" spans="1:28" s="34" customFormat="1" ht="121.5">
      <c r="A19" s="129"/>
      <c r="B19" s="121"/>
      <c r="C19" s="42" t="s">
        <v>193</v>
      </c>
      <c r="D19" s="121"/>
      <c r="E19" s="121"/>
      <c r="F19" s="121"/>
      <c r="G19" s="121"/>
      <c r="H19" s="121"/>
      <c r="I19" s="122"/>
      <c r="J19" s="35" t="s">
        <v>10</v>
      </c>
      <c r="K19" s="36" t="s">
        <v>31</v>
      </c>
      <c r="L19" s="37" t="s">
        <v>35</v>
      </c>
      <c r="M19" s="43" t="s">
        <v>68</v>
      </c>
      <c r="N19" s="35" t="s">
        <v>60</v>
      </c>
      <c r="O19" s="37" t="s">
        <v>51</v>
      </c>
      <c r="P19" s="20" t="str">
        <f t="shared" si="0"/>
        <v>Moderado</v>
      </c>
      <c r="Q19" s="20">
        <f>IFERROR(VLOOKUP(N19,LISTAS!$Q$2:$R$4,2,0),"")</f>
        <v>5</v>
      </c>
      <c r="R19" s="20">
        <f>IFERROR(VLOOKUP(O19,LISTAS!$S$2:$T$4,2,0),"")</f>
        <v>3</v>
      </c>
      <c r="S19" s="20">
        <f t="shared" si="1"/>
        <v>15</v>
      </c>
      <c r="T19" s="20" t="str">
        <f t="shared" si="2"/>
        <v>Potencialmente no tolerable</v>
      </c>
      <c r="U19" s="20" t="str">
        <f t="shared" si="3"/>
        <v>No</v>
      </c>
      <c r="V19" s="38" t="s">
        <v>204</v>
      </c>
      <c r="W19" s="39"/>
      <c r="X19" s="36"/>
      <c r="Y19" s="36"/>
      <c r="Z19" s="36"/>
      <c r="AA19" s="36"/>
      <c r="AB19" s="38"/>
    </row>
    <row r="20" spans="1:28" s="34" customFormat="1" ht="27">
      <c r="A20" s="129"/>
      <c r="B20" s="121"/>
      <c r="C20" s="42" t="s">
        <v>193</v>
      </c>
      <c r="D20" s="121"/>
      <c r="E20" s="121"/>
      <c r="F20" s="121"/>
      <c r="G20" s="121"/>
      <c r="H20" s="121"/>
      <c r="I20" s="122"/>
      <c r="J20" s="35" t="s">
        <v>11</v>
      </c>
      <c r="K20" s="36" t="s">
        <v>32</v>
      </c>
      <c r="L20" s="37" t="s">
        <v>48</v>
      </c>
      <c r="M20" s="43" t="s">
        <v>73</v>
      </c>
      <c r="N20" s="35" t="s">
        <v>60</v>
      </c>
      <c r="O20" s="37" t="s">
        <v>38</v>
      </c>
      <c r="P20" s="20" t="str">
        <f t="shared" si="0"/>
        <v>Bajo</v>
      </c>
      <c r="Q20" s="20">
        <f>IFERROR(VLOOKUP(N20,LISTAS!$Q$2:$R$4,2,0),"")</f>
        <v>5</v>
      </c>
      <c r="R20" s="20">
        <f>IFERROR(VLOOKUP(O20,LISTAS!$S$2:$T$4,2,0),"")</f>
        <v>1</v>
      </c>
      <c r="S20" s="20">
        <f t="shared" si="1"/>
        <v>5</v>
      </c>
      <c r="T20" s="20" t="str">
        <f t="shared" si="2"/>
        <v>Tolerable</v>
      </c>
      <c r="U20" s="20" t="str">
        <f t="shared" si="3"/>
        <v>No</v>
      </c>
      <c r="V20" s="38" t="s">
        <v>188</v>
      </c>
      <c r="W20" s="39"/>
      <c r="X20" s="36"/>
      <c r="Y20" s="36"/>
      <c r="Z20" s="36"/>
      <c r="AA20" s="36"/>
      <c r="AB20" s="38"/>
    </row>
    <row r="21" spans="1:28" s="34" customFormat="1" ht="229.5">
      <c r="A21" s="129"/>
      <c r="B21" s="121"/>
      <c r="C21" s="42" t="s">
        <v>193</v>
      </c>
      <c r="D21" s="121"/>
      <c r="E21" s="121"/>
      <c r="F21" s="121"/>
      <c r="G21" s="121"/>
      <c r="H21" s="121"/>
      <c r="I21" s="122"/>
      <c r="J21" s="35" t="s">
        <v>13</v>
      </c>
      <c r="K21" s="36" t="s">
        <v>34</v>
      </c>
      <c r="L21" s="37" t="s">
        <v>35</v>
      </c>
      <c r="M21" s="43" t="s">
        <v>79</v>
      </c>
      <c r="N21" s="35" t="s">
        <v>60</v>
      </c>
      <c r="O21" s="37" t="s">
        <v>61</v>
      </c>
      <c r="P21" s="20" t="str">
        <f t="shared" si="0"/>
        <v>Alto</v>
      </c>
      <c r="Q21" s="20">
        <f>IFERROR(VLOOKUP(N21,LISTAS!$Q$2:$R$4,2,0),"")</f>
        <v>5</v>
      </c>
      <c r="R21" s="20">
        <f>IFERROR(VLOOKUP(O21,LISTAS!$S$2:$T$4,2,0),"")</f>
        <v>5</v>
      </c>
      <c r="S21" s="20">
        <f t="shared" si="1"/>
        <v>25</v>
      </c>
      <c r="T21" s="20" t="str">
        <f t="shared" si="2"/>
        <v>No tolerable</v>
      </c>
      <c r="U21" s="20" t="str">
        <f t="shared" si="3"/>
        <v>Si</v>
      </c>
      <c r="V21" s="38" t="s">
        <v>205</v>
      </c>
      <c r="W21" s="39"/>
      <c r="X21" s="36"/>
      <c r="Y21" s="36"/>
      <c r="Z21" s="36"/>
      <c r="AA21" s="36"/>
      <c r="AB21" s="38"/>
    </row>
    <row r="22" spans="1:28" s="34" customFormat="1" ht="54">
      <c r="A22" s="129"/>
      <c r="B22" s="121"/>
      <c r="C22" s="42" t="s">
        <v>193</v>
      </c>
      <c r="D22" s="121"/>
      <c r="E22" s="121"/>
      <c r="F22" s="121"/>
      <c r="G22" s="121"/>
      <c r="H22" s="121"/>
      <c r="I22" s="122"/>
      <c r="J22" s="35" t="s">
        <v>4</v>
      </c>
      <c r="K22" s="36" t="s">
        <v>66</v>
      </c>
      <c r="L22" s="37" t="s">
        <v>35</v>
      </c>
      <c r="M22" s="43" t="s">
        <v>36</v>
      </c>
      <c r="N22" s="35" t="s">
        <v>50</v>
      </c>
      <c r="O22" s="37" t="s">
        <v>51</v>
      </c>
      <c r="P22" s="20" t="str">
        <f t="shared" si="0"/>
        <v>Bajo</v>
      </c>
      <c r="Q22" s="20">
        <f>IFERROR(VLOOKUP(N22,LISTAS!$Q$2:$R$4,2,0),"")</f>
        <v>3</v>
      </c>
      <c r="R22" s="20">
        <f>IFERROR(VLOOKUP(O22,LISTAS!$S$2:$T$4,2,0),"")</f>
        <v>3</v>
      </c>
      <c r="S22" s="20">
        <f t="shared" si="1"/>
        <v>9</v>
      </c>
      <c r="T22" s="20" t="str">
        <f t="shared" si="2"/>
        <v>Tolerable</v>
      </c>
      <c r="U22" s="20" t="str">
        <f t="shared" si="3"/>
        <v>No</v>
      </c>
      <c r="V22" s="38" t="s">
        <v>206</v>
      </c>
      <c r="W22" s="39"/>
      <c r="X22" s="36"/>
      <c r="Y22" s="36"/>
      <c r="Z22" s="36"/>
      <c r="AA22" s="36"/>
      <c r="AB22" s="38"/>
    </row>
    <row r="23" spans="1:28" s="34" customFormat="1" ht="40.5">
      <c r="A23" s="129"/>
      <c r="B23" s="121"/>
      <c r="C23" s="42" t="s">
        <v>193</v>
      </c>
      <c r="D23" s="121"/>
      <c r="E23" s="121"/>
      <c r="F23" s="121"/>
      <c r="G23" s="121"/>
      <c r="H23" s="121"/>
      <c r="I23" s="122"/>
      <c r="J23" s="35" t="s">
        <v>4</v>
      </c>
      <c r="K23" s="36" t="s">
        <v>71</v>
      </c>
      <c r="L23" s="37" t="s">
        <v>35</v>
      </c>
      <c r="M23" s="43" t="s">
        <v>36</v>
      </c>
      <c r="N23" s="35" t="s">
        <v>50</v>
      </c>
      <c r="O23" s="37" t="s">
        <v>51</v>
      </c>
      <c r="P23" s="20" t="str">
        <f t="shared" si="0"/>
        <v>Bajo</v>
      </c>
      <c r="Q23" s="20">
        <f>IFERROR(VLOOKUP(N23,LISTAS!$Q$2:$R$4,2,0),"")</f>
        <v>3</v>
      </c>
      <c r="R23" s="20">
        <f>IFERROR(VLOOKUP(O23,LISTAS!$S$2:$T$4,2,0),"")</f>
        <v>3</v>
      </c>
      <c r="S23" s="20">
        <f t="shared" si="1"/>
        <v>9</v>
      </c>
      <c r="T23" s="20" t="str">
        <f t="shared" si="2"/>
        <v>Tolerable</v>
      </c>
      <c r="U23" s="20" t="str">
        <f t="shared" si="3"/>
        <v>No</v>
      </c>
      <c r="V23" s="38" t="s">
        <v>207</v>
      </c>
      <c r="W23" s="39"/>
      <c r="X23" s="36"/>
      <c r="Y23" s="36"/>
      <c r="Z23" s="36"/>
      <c r="AA23" s="36"/>
      <c r="AB23" s="38"/>
    </row>
    <row r="24" spans="1:28" s="34" customFormat="1" ht="108">
      <c r="A24" s="129" t="s">
        <v>191</v>
      </c>
      <c r="B24" s="121" t="s">
        <v>208</v>
      </c>
      <c r="C24" s="42" t="s">
        <v>209</v>
      </c>
      <c r="D24" s="121" t="s">
        <v>210</v>
      </c>
      <c r="E24" s="121" t="s">
        <v>211</v>
      </c>
      <c r="F24" s="121" t="s">
        <v>2</v>
      </c>
      <c r="G24" s="121" t="s">
        <v>80</v>
      </c>
      <c r="H24" s="121" t="s">
        <v>24</v>
      </c>
      <c r="I24" s="122" t="s">
        <v>196</v>
      </c>
      <c r="J24" s="35" t="s">
        <v>4</v>
      </c>
      <c r="K24" s="36" t="s">
        <v>44</v>
      </c>
      <c r="L24" s="37" t="s">
        <v>35</v>
      </c>
      <c r="M24" s="43" t="s">
        <v>36</v>
      </c>
      <c r="N24" s="35" t="s">
        <v>60</v>
      </c>
      <c r="O24" s="37" t="s">
        <v>51</v>
      </c>
      <c r="P24" s="20" t="str">
        <f t="shared" si="0"/>
        <v>Moderado</v>
      </c>
      <c r="Q24" s="20">
        <f>IFERROR(VLOOKUP(N24,LISTAS!$Q$2:$R$4,2,0),"")</f>
        <v>5</v>
      </c>
      <c r="R24" s="20">
        <f>IFERROR(VLOOKUP(O24,LISTAS!$S$2:$T$4,2,0),"")</f>
        <v>3</v>
      </c>
      <c r="S24" s="20">
        <f t="shared" si="1"/>
        <v>15</v>
      </c>
      <c r="T24" s="20" t="str">
        <f t="shared" si="2"/>
        <v>Potencialmente no tolerable</v>
      </c>
      <c r="U24" s="20" t="str">
        <f t="shared" si="3"/>
        <v>No</v>
      </c>
      <c r="V24" s="82" t="s">
        <v>212</v>
      </c>
      <c r="W24" s="39"/>
      <c r="X24" s="36"/>
      <c r="Y24" s="36"/>
      <c r="Z24" s="36"/>
      <c r="AA24" s="36"/>
      <c r="AB24" s="38"/>
    </row>
    <row r="25" spans="1:28" s="34" customFormat="1" ht="67.5">
      <c r="A25" s="129"/>
      <c r="B25" s="121"/>
      <c r="C25" s="42" t="s">
        <v>209</v>
      </c>
      <c r="D25" s="121"/>
      <c r="E25" s="121"/>
      <c r="F25" s="121"/>
      <c r="G25" s="121"/>
      <c r="H25" s="121"/>
      <c r="I25" s="122"/>
      <c r="J25" s="35" t="s">
        <v>4</v>
      </c>
      <c r="K25" s="36" t="s">
        <v>57</v>
      </c>
      <c r="L25" s="37" t="s">
        <v>35</v>
      </c>
      <c r="M25" s="43" t="s">
        <v>36</v>
      </c>
      <c r="N25" s="35" t="s">
        <v>50</v>
      </c>
      <c r="O25" s="37" t="s">
        <v>51</v>
      </c>
      <c r="P25" s="20" t="str">
        <f t="shared" si="0"/>
        <v>Bajo</v>
      </c>
      <c r="Q25" s="20">
        <f>IFERROR(VLOOKUP(N25,LISTAS!$Q$2:$R$4,2,0),"")</f>
        <v>3</v>
      </c>
      <c r="R25" s="20">
        <f>IFERROR(VLOOKUP(O25,LISTAS!$S$2:$T$4,2,0),"")</f>
        <v>3</v>
      </c>
      <c r="S25" s="20">
        <f t="shared" si="1"/>
        <v>9</v>
      </c>
      <c r="T25" s="20" t="str">
        <f t="shared" si="2"/>
        <v>Tolerable</v>
      </c>
      <c r="U25" s="20" t="str">
        <f t="shared" si="3"/>
        <v>No</v>
      </c>
      <c r="V25" s="38" t="s">
        <v>213</v>
      </c>
      <c r="W25" s="39"/>
      <c r="X25" s="36"/>
      <c r="Y25" s="36"/>
      <c r="Z25" s="36"/>
      <c r="AA25" s="36"/>
      <c r="AB25" s="38"/>
    </row>
    <row r="26" spans="1:28" s="34" customFormat="1" ht="67.5">
      <c r="A26" s="129"/>
      <c r="B26" s="121"/>
      <c r="C26" s="42" t="s">
        <v>209</v>
      </c>
      <c r="D26" s="121"/>
      <c r="E26" s="121"/>
      <c r="F26" s="121"/>
      <c r="G26" s="121"/>
      <c r="H26" s="121"/>
      <c r="I26" s="122"/>
      <c r="J26" s="35" t="s">
        <v>4</v>
      </c>
      <c r="K26" s="36" t="s">
        <v>66</v>
      </c>
      <c r="L26" s="37" t="s">
        <v>35</v>
      </c>
      <c r="M26" s="43" t="s">
        <v>36</v>
      </c>
      <c r="N26" s="35" t="s">
        <v>50</v>
      </c>
      <c r="O26" s="37" t="s">
        <v>51</v>
      </c>
      <c r="P26" s="20" t="str">
        <f t="shared" si="0"/>
        <v>Bajo</v>
      </c>
      <c r="Q26" s="20">
        <f>IFERROR(VLOOKUP(N26,LISTAS!$Q$2:$R$4,2,0),"")</f>
        <v>3</v>
      </c>
      <c r="R26" s="20">
        <f>IFERROR(VLOOKUP(O26,LISTAS!$S$2:$T$4,2,0),"")</f>
        <v>3</v>
      </c>
      <c r="S26" s="20">
        <f t="shared" si="1"/>
        <v>9</v>
      </c>
      <c r="T26" s="20" t="str">
        <f t="shared" si="2"/>
        <v>Tolerable</v>
      </c>
      <c r="U26" s="20" t="str">
        <f t="shared" si="3"/>
        <v>No</v>
      </c>
      <c r="V26" s="38" t="s">
        <v>214</v>
      </c>
      <c r="W26" s="39"/>
      <c r="X26" s="36"/>
      <c r="Y26" s="36"/>
      <c r="Z26" s="36"/>
      <c r="AA26" s="36"/>
      <c r="AB26" s="38"/>
    </row>
    <row r="27" spans="1:28" s="34" customFormat="1" ht="27">
      <c r="A27" s="129"/>
      <c r="B27" s="121"/>
      <c r="C27" s="42" t="s">
        <v>209</v>
      </c>
      <c r="D27" s="121"/>
      <c r="E27" s="121"/>
      <c r="F27" s="121"/>
      <c r="G27" s="121"/>
      <c r="H27" s="121"/>
      <c r="I27" s="122"/>
      <c r="J27" s="35" t="s">
        <v>4</v>
      </c>
      <c r="K27" s="36" t="s">
        <v>71</v>
      </c>
      <c r="L27" s="37" t="s">
        <v>35</v>
      </c>
      <c r="M27" s="43" t="s">
        <v>36</v>
      </c>
      <c r="N27" s="35" t="s">
        <v>50</v>
      </c>
      <c r="O27" s="37" t="s">
        <v>51</v>
      </c>
      <c r="P27" s="20" t="str">
        <f t="shared" si="0"/>
        <v>Bajo</v>
      </c>
      <c r="Q27" s="20">
        <f>IFERROR(VLOOKUP(N27,LISTAS!$Q$2:$R$4,2,0),"")</f>
        <v>3</v>
      </c>
      <c r="R27" s="20">
        <f>IFERROR(VLOOKUP(O27,LISTAS!$S$2:$T$4,2,0),"")</f>
        <v>3</v>
      </c>
      <c r="S27" s="20">
        <f t="shared" si="1"/>
        <v>9</v>
      </c>
      <c r="T27" s="20" t="str">
        <f t="shared" si="2"/>
        <v>Tolerable</v>
      </c>
      <c r="U27" s="20" t="str">
        <f t="shared" si="3"/>
        <v>No</v>
      </c>
      <c r="V27" s="38" t="s">
        <v>215</v>
      </c>
      <c r="W27" s="39"/>
      <c r="X27" s="36"/>
      <c r="Y27" s="36"/>
      <c r="Z27" s="36"/>
      <c r="AA27" s="36"/>
      <c r="AB27" s="38"/>
    </row>
    <row r="28" spans="1:28" s="34" customFormat="1" ht="67.5">
      <c r="A28" s="129"/>
      <c r="B28" s="121"/>
      <c r="C28" s="42" t="s">
        <v>209</v>
      </c>
      <c r="D28" s="121"/>
      <c r="E28" s="121"/>
      <c r="F28" s="121"/>
      <c r="G28" s="121"/>
      <c r="H28" s="121"/>
      <c r="I28" s="122"/>
      <c r="J28" s="35" t="s">
        <v>5</v>
      </c>
      <c r="K28" s="36" t="s">
        <v>26</v>
      </c>
      <c r="L28" s="37" t="s">
        <v>35</v>
      </c>
      <c r="M28" s="43" t="s">
        <v>49</v>
      </c>
      <c r="N28" s="35" t="s">
        <v>60</v>
      </c>
      <c r="O28" s="37" t="s">
        <v>51</v>
      </c>
      <c r="P28" s="20" t="str">
        <f t="shared" si="0"/>
        <v>Moderado</v>
      </c>
      <c r="Q28" s="20">
        <f>IFERROR(VLOOKUP(N28,LISTAS!$Q$2:$R$4,2,0),"")</f>
        <v>5</v>
      </c>
      <c r="R28" s="20">
        <f>IFERROR(VLOOKUP(O28,LISTAS!$S$2:$T$4,2,0),"")</f>
        <v>3</v>
      </c>
      <c r="S28" s="20">
        <f t="shared" si="1"/>
        <v>15</v>
      </c>
      <c r="T28" s="20" t="str">
        <f t="shared" si="2"/>
        <v>Potencialmente no tolerable</v>
      </c>
      <c r="U28" s="20" t="str">
        <f t="shared" si="3"/>
        <v>No</v>
      </c>
      <c r="V28" s="38" t="s">
        <v>216</v>
      </c>
      <c r="W28" s="39"/>
      <c r="X28" s="36"/>
      <c r="Y28" s="36"/>
      <c r="Z28" s="36"/>
      <c r="AA28" s="36"/>
      <c r="AB28" s="38"/>
    </row>
    <row r="29" spans="1:28" s="34" customFormat="1" ht="189">
      <c r="A29" s="129"/>
      <c r="B29" s="121"/>
      <c r="C29" s="42" t="s">
        <v>209</v>
      </c>
      <c r="D29" s="121"/>
      <c r="E29" s="121"/>
      <c r="F29" s="121"/>
      <c r="G29" s="121"/>
      <c r="H29" s="121"/>
      <c r="I29" s="122"/>
      <c r="J29" s="35" t="s">
        <v>6</v>
      </c>
      <c r="K29" s="36" t="s">
        <v>27</v>
      </c>
      <c r="L29" s="37" t="s">
        <v>35</v>
      </c>
      <c r="M29" s="43" t="s">
        <v>49</v>
      </c>
      <c r="N29" s="35" t="s">
        <v>60</v>
      </c>
      <c r="O29" s="37" t="s">
        <v>61</v>
      </c>
      <c r="P29" s="20" t="str">
        <f t="shared" si="0"/>
        <v>Alto</v>
      </c>
      <c r="Q29" s="20">
        <f>IFERROR(VLOOKUP(N29,LISTAS!$Q$2:$R$4,2,0),"")</f>
        <v>5</v>
      </c>
      <c r="R29" s="20">
        <f>IFERROR(VLOOKUP(O29,LISTAS!$S$2:$T$4,2,0),"")</f>
        <v>5</v>
      </c>
      <c r="S29" s="20">
        <f t="shared" si="1"/>
        <v>25</v>
      </c>
      <c r="T29" s="20" t="str">
        <f t="shared" si="2"/>
        <v>No tolerable</v>
      </c>
      <c r="U29" s="20" t="str">
        <f t="shared" si="3"/>
        <v>Si</v>
      </c>
      <c r="V29" s="82" t="s">
        <v>198</v>
      </c>
      <c r="W29" s="39"/>
      <c r="X29" s="36"/>
      <c r="Y29" s="36"/>
      <c r="Z29" s="36"/>
      <c r="AA29" s="36"/>
      <c r="AB29" s="38"/>
    </row>
    <row r="30" spans="1:28" s="34" customFormat="1" ht="108">
      <c r="A30" s="129"/>
      <c r="B30" s="121"/>
      <c r="C30" s="42" t="s">
        <v>209</v>
      </c>
      <c r="D30" s="121"/>
      <c r="E30" s="121"/>
      <c r="F30" s="121"/>
      <c r="G30" s="121"/>
      <c r="H30" s="121"/>
      <c r="I30" s="122"/>
      <c r="J30" s="70" t="s">
        <v>8</v>
      </c>
      <c r="K30" s="71" t="s">
        <v>29</v>
      </c>
      <c r="L30" s="37" t="s">
        <v>35</v>
      </c>
      <c r="M30" s="43" t="s">
        <v>59</v>
      </c>
      <c r="N30" s="35" t="s">
        <v>50</v>
      </c>
      <c r="O30" s="37" t="s">
        <v>38</v>
      </c>
      <c r="P30" s="20" t="str">
        <f t="shared" si="0"/>
        <v>Bajo</v>
      </c>
      <c r="Q30" s="20">
        <f>IFERROR(VLOOKUP(N30,LISTAS!$Q$2:$R$4,2,0),"")</f>
        <v>3</v>
      </c>
      <c r="R30" s="20">
        <f>IFERROR(VLOOKUP(O30,LISTAS!$S$2:$T$4,2,0),"")</f>
        <v>1</v>
      </c>
      <c r="S30" s="20">
        <f t="shared" si="1"/>
        <v>3</v>
      </c>
      <c r="T30" s="20" t="str">
        <f t="shared" si="2"/>
        <v>Tolerable</v>
      </c>
      <c r="U30" s="20" t="str">
        <f t="shared" si="3"/>
        <v>No</v>
      </c>
      <c r="V30" s="38" t="s">
        <v>217</v>
      </c>
      <c r="W30" s="39"/>
      <c r="X30" s="36"/>
      <c r="Y30" s="36"/>
      <c r="Z30" s="36"/>
      <c r="AA30" s="36"/>
      <c r="AB30" s="38"/>
    </row>
    <row r="31" spans="1:28" s="34" customFormat="1" ht="54">
      <c r="A31" s="129"/>
      <c r="B31" s="121"/>
      <c r="C31" s="42" t="s">
        <v>209</v>
      </c>
      <c r="D31" s="121"/>
      <c r="E31" s="121"/>
      <c r="F31" s="121"/>
      <c r="G31" s="121"/>
      <c r="H31" s="121"/>
      <c r="I31" s="122"/>
      <c r="J31" s="35" t="s">
        <v>9</v>
      </c>
      <c r="K31" s="36" t="s">
        <v>47</v>
      </c>
      <c r="L31" s="37" t="s">
        <v>35</v>
      </c>
      <c r="M31" s="43" t="s">
        <v>59</v>
      </c>
      <c r="N31" s="35" t="s">
        <v>60</v>
      </c>
      <c r="O31" s="37" t="s">
        <v>51</v>
      </c>
      <c r="P31" s="20" t="str">
        <f t="shared" si="0"/>
        <v>Moderado</v>
      </c>
      <c r="Q31" s="20">
        <f>IFERROR(VLOOKUP(N31,LISTAS!$Q$2:$R$4,2,0),"")</f>
        <v>5</v>
      </c>
      <c r="R31" s="20">
        <f>IFERROR(VLOOKUP(O31,LISTAS!$S$2:$T$4,2,0),"")</f>
        <v>3</v>
      </c>
      <c r="S31" s="20">
        <f t="shared" si="1"/>
        <v>15</v>
      </c>
      <c r="T31" s="20" t="str">
        <f t="shared" si="2"/>
        <v>Potencialmente no tolerable</v>
      </c>
      <c r="U31" s="20" t="str">
        <f t="shared" si="3"/>
        <v>No</v>
      </c>
      <c r="V31" s="32" t="s">
        <v>218</v>
      </c>
      <c r="W31" s="39"/>
      <c r="X31" s="36"/>
      <c r="Y31" s="36"/>
      <c r="Z31" s="36"/>
      <c r="AA31" s="36"/>
      <c r="AB31" s="38"/>
    </row>
    <row r="32" spans="1:28" s="34" customFormat="1" ht="243">
      <c r="A32" s="129"/>
      <c r="B32" s="121"/>
      <c r="C32" s="42" t="s">
        <v>209</v>
      </c>
      <c r="D32" s="121"/>
      <c r="E32" s="121"/>
      <c r="F32" s="121"/>
      <c r="G32" s="121"/>
      <c r="H32" s="121"/>
      <c r="I32" s="122"/>
      <c r="J32" s="35" t="s">
        <v>9</v>
      </c>
      <c r="K32" s="36" t="s">
        <v>67</v>
      </c>
      <c r="L32" s="37" t="s">
        <v>35</v>
      </c>
      <c r="M32" s="43" t="s">
        <v>59</v>
      </c>
      <c r="N32" s="35" t="s">
        <v>60</v>
      </c>
      <c r="O32" s="37" t="s">
        <v>61</v>
      </c>
      <c r="P32" s="20" t="str">
        <f t="shared" si="0"/>
        <v>Alto</v>
      </c>
      <c r="Q32" s="20">
        <f>IFERROR(VLOOKUP(N32,LISTAS!$Q$2:$R$4,2,0),"")</f>
        <v>5</v>
      </c>
      <c r="R32" s="20">
        <f>IFERROR(VLOOKUP(O32,LISTAS!$S$2:$T$4,2,0),"")</f>
        <v>5</v>
      </c>
      <c r="S32" s="20">
        <f t="shared" si="1"/>
        <v>25</v>
      </c>
      <c r="T32" s="20" t="str">
        <f t="shared" si="2"/>
        <v>No tolerable</v>
      </c>
      <c r="U32" s="20" t="str">
        <f t="shared" si="3"/>
        <v>Si</v>
      </c>
      <c r="V32" s="32" t="s">
        <v>202</v>
      </c>
      <c r="W32" s="39"/>
      <c r="X32" s="36"/>
      <c r="Y32" s="36"/>
      <c r="Z32" s="36"/>
      <c r="AA32" s="36"/>
      <c r="AB32" s="38"/>
    </row>
    <row r="33" spans="1:28" s="34" customFormat="1" ht="229.5">
      <c r="A33" s="129"/>
      <c r="B33" s="121"/>
      <c r="C33" s="42" t="s">
        <v>209</v>
      </c>
      <c r="D33" s="121"/>
      <c r="E33" s="121"/>
      <c r="F33" s="121"/>
      <c r="G33" s="121"/>
      <c r="H33" s="121"/>
      <c r="I33" s="122"/>
      <c r="J33" s="35" t="s">
        <v>9</v>
      </c>
      <c r="K33" s="36" t="s">
        <v>72</v>
      </c>
      <c r="L33" s="37" t="s">
        <v>35</v>
      </c>
      <c r="M33" s="43" t="s">
        <v>59</v>
      </c>
      <c r="N33" s="35" t="s">
        <v>60</v>
      </c>
      <c r="O33" s="37" t="s">
        <v>61</v>
      </c>
      <c r="P33" s="20" t="str">
        <f t="shared" si="0"/>
        <v>Alto</v>
      </c>
      <c r="Q33" s="20">
        <f>IFERROR(VLOOKUP(N33,LISTAS!$Q$2:$R$4,2,0),"")</f>
        <v>5</v>
      </c>
      <c r="R33" s="20">
        <f>IFERROR(VLOOKUP(O33,LISTAS!$S$2:$T$4,2,0),"")</f>
        <v>5</v>
      </c>
      <c r="S33" s="20">
        <f t="shared" si="1"/>
        <v>25</v>
      </c>
      <c r="T33" s="20" t="str">
        <f t="shared" si="2"/>
        <v>No tolerable</v>
      </c>
      <c r="U33" s="20" t="str">
        <f t="shared" si="3"/>
        <v>Si</v>
      </c>
      <c r="V33" s="32" t="s">
        <v>219</v>
      </c>
      <c r="W33" s="39"/>
      <c r="X33" s="36"/>
      <c r="Y33" s="36"/>
      <c r="Z33" s="36"/>
      <c r="AA33" s="36"/>
      <c r="AB33" s="38"/>
    </row>
    <row r="34" spans="1:28" s="34" customFormat="1" ht="94.5">
      <c r="A34" s="129"/>
      <c r="B34" s="121"/>
      <c r="C34" s="42" t="s">
        <v>209</v>
      </c>
      <c r="D34" s="121"/>
      <c r="E34" s="121"/>
      <c r="F34" s="121"/>
      <c r="G34" s="121"/>
      <c r="H34" s="121"/>
      <c r="I34" s="122"/>
      <c r="J34" s="35" t="s">
        <v>10</v>
      </c>
      <c r="K34" s="36" t="s">
        <v>31</v>
      </c>
      <c r="L34" s="37" t="s">
        <v>35</v>
      </c>
      <c r="M34" s="43" t="s">
        <v>68</v>
      </c>
      <c r="N34" s="35" t="s">
        <v>60</v>
      </c>
      <c r="O34" s="37" t="s">
        <v>51</v>
      </c>
      <c r="P34" s="20" t="str">
        <f t="shared" si="0"/>
        <v>Moderado</v>
      </c>
      <c r="Q34" s="20">
        <f>IFERROR(VLOOKUP(N34,LISTAS!$Q$2:$R$4,2,0),"")</f>
        <v>5</v>
      </c>
      <c r="R34" s="20">
        <f>IFERROR(VLOOKUP(O34,LISTAS!$S$2:$T$4,2,0),"")</f>
        <v>3</v>
      </c>
      <c r="S34" s="20">
        <f t="shared" si="1"/>
        <v>15</v>
      </c>
      <c r="T34" s="20" t="str">
        <f t="shared" si="2"/>
        <v>Potencialmente no tolerable</v>
      </c>
      <c r="U34" s="20" t="str">
        <f t="shared" si="3"/>
        <v>No</v>
      </c>
      <c r="V34" s="82" t="s">
        <v>220</v>
      </c>
      <c r="W34" s="39"/>
      <c r="X34" s="36"/>
      <c r="Y34" s="36"/>
      <c r="Z34" s="36"/>
      <c r="AA34" s="36"/>
      <c r="AB34" s="38"/>
    </row>
    <row r="35" spans="1:28" s="34" customFormat="1" ht="27">
      <c r="A35" s="129"/>
      <c r="B35" s="121"/>
      <c r="C35" s="42" t="s">
        <v>209</v>
      </c>
      <c r="D35" s="121"/>
      <c r="E35" s="121"/>
      <c r="F35" s="121"/>
      <c r="G35" s="121"/>
      <c r="H35" s="121"/>
      <c r="I35" s="122"/>
      <c r="J35" s="35" t="s">
        <v>11</v>
      </c>
      <c r="K35" s="36" t="s">
        <v>32</v>
      </c>
      <c r="L35" s="37" t="s">
        <v>48</v>
      </c>
      <c r="M35" s="43" t="s">
        <v>73</v>
      </c>
      <c r="N35" s="35" t="s">
        <v>60</v>
      </c>
      <c r="O35" s="37" t="s">
        <v>38</v>
      </c>
      <c r="P35" s="20" t="str">
        <f t="shared" si="0"/>
        <v>Bajo</v>
      </c>
      <c r="Q35" s="20">
        <f>IFERROR(VLOOKUP(N35,LISTAS!$Q$2:$R$4,2,0),"")</f>
        <v>5</v>
      </c>
      <c r="R35" s="20">
        <f>IFERROR(VLOOKUP(O35,LISTAS!$S$2:$T$4,2,0),"")</f>
        <v>1</v>
      </c>
      <c r="S35" s="20">
        <f t="shared" si="1"/>
        <v>5</v>
      </c>
      <c r="T35" s="20" t="str">
        <f t="shared" si="2"/>
        <v>Tolerable</v>
      </c>
      <c r="U35" s="20" t="str">
        <f t="shared" si="3"/>
        <v>No</v>
      </c>
      <c r="V35" s="38" t="s">
        <v>188</v>
      </c>
      <c r="W35" s="39"/>
      <c r="X35" s="36"/>
      <c r="Y35" s="36"/>
      <c r="Z35" s="36"/>
      <c r="AA35" s="36"/>
      <c r="AB35" s="38"/>
    </row>
    <row r="36" spans="1:28" s="34" customFormat="1" ht="27">
      <c r="A36" s="129"/>
      <c r="B36" s="121"/>
      <c r="C36" s="42" t="s">
        <v>209</v>
      </c>
      <c r="D36" s="121"/>
      <c r="E36" s="121"/>
      <c r="F36" s="121"/>
      <c r="G36" s="121"/>
      <c r="H36" s="121"/>
      <c r="I36" s="122"/>
      <c r="J36" s="35" t="s">
        <v>12</v>
      </c>
      <c r="K36" s="36" t="s">
        <v>33</v>
      </c>
      <c r="L36" s="37" t="s">
        <v>35</v>
      </c>
      <c r="M36" s="43" t="s">
        <v>76</v>
      </c>
      <c r="N36" s="35" t="s">
        <v>50</v>
      </c>
      <c r="O36" s="37" t="s">
        <v>51</v>
      </c>
      <c r="P36" s="20" t="str">
        <f t="shared" ref="P36" si="4">IFERROR(IF(S36="","",IF(S36&lt;=10,"Bajo",IF(S36&lt;=15,"Moderado",IF(S36&gt;15,"Alto","")))),"")</f>
        <v>Bajo</v>
      </c>
      <c r="Q36" s="20">
        <f>IFERROR(VLOOKUP(N36,LISTAS!$Q$2:$R$4,2,0),"")</f>
        <v>3</v>
      </c>
      <c r="R36" s="20">
        <f>IFERROR(VLOOKUP(O36,LISTAS!$S$2:$T$4,2,0),"")</f>
        <v>3</v>
      </c>
      <c r="S36" s="20">
        <f t="shared" ref="S36" si="5">IFERROR(Q36*R36,"")</f>
        <v>9</v>
      </c>
      <c r="T36" s="20" t="str">
        <f t="shared" ref="T36" si="6">IFERROR(IF(S36="","",IF(S36&lt;=10,"Tolerable",IF(S36&lt;=15,"Potencialmente no tolerable",IF(S36&gt;15,"No tolerable","")))),"")</f>
        <v>Tolerable</v>
      </c>
      <c r="U36" s="20" t="str">
        <f t="shared" ref="U36" si="7">IFERROR(IF(T36="","",IF(T36="Tolerable","No",IF(T36="Potencialmente no tolerable","No",IF(T36="No tolerable","Si","")))),"")</f>
        <v>No</v>
      </c>
      <c r="V36" s="38" t="s">
        <v>221</v>
      </c>
      <c r="W36" s="39"/>
      <c r="X36" s="36"/>
      <c r="Y36" s="36"/>
      <c r="Z36" s="36"/>
      <c r="AA36" s="36"/>
      <c r="AB36" s="38"/>
    </row>
    <row r="37" spans="1:28" s="34" customFormat="1" ht="216">
      <c r="A37" s="129"/>
      <c r="B37" s="121"/>
      <c r="C37" s="42" t="s">
        <v>209</v>
      </c>
      <c r="D37" s="121"/>
      <c r="E37" s="121"/>
      <c r="F37" s="121"/>
      <c r="G37" s="121"/>
      <c r="H37" s="121"/>
      <c r="I37" s="122"/>
      <c r="J37" s="35" t="s">
        <v>13</v>
      </c>
      <c r="K37" s="36" t="s">
        <v>34</v>
      </c>
      <c r="L37" s="37" t="s">
        <v>35</v>
      </c>
      <c r="M37" s="43" t="s">
        <v>79</v>
      </c>
      <c r="N37" s="35" t="s">
        <v>60</v>
      </c>
      <c r="O37" s="37" t="s">
        <v>61</v>
      </c>
      <c r="P37" s="20" t="str">
        <f t="shared" si="0"/>
        <v>Alto</v>
      </c>
      <c r="Q37" s="20">
        <f>IFERROR(VLOOKUP(N37,LISTAS!$Q$2:$R$4,2,0),"")</f>
        <v>5</v>
      </c>
      <c r="R37" s="20">
        <f>IFERROR(VLOOKUP(O37,LISTAS!$S$2:$T$4,2,0),"")</f>
        <v>5</v>
      </c>
      <c r="S37" s="20">
        <f t="shared" si="1"/>
        <v>25</v>
      </c>
      <c r="T37" s="20" t="str">
        <f t="shared" si="2"/>
        <v>No tolerable</v>
      </c>
      <c r="U37" s="20" t="str">
        <f t="shared" si="3"/>
        <v>Si</v>
      </c>
      <c r="V37" s="82" t="s">
        <v>222</v>
      </c>
      <c r="W37" s="39"/>
      <c r="X37" s="36"/>
      <c r="Y37" s="36"/>
      <c r="Z37" s="36"/>
      <c r="AA37" s="36"/>
      <c r="AB37" s="38"/>
    </row>
    <row r="38" spans="1:28" s="34" customFormat="1" ht="243">
      <c r="A38" s="141" t="s">
        <v>223</v>
      </c>
      <c r="B38" s="142" t="s">
        <v>224</v>
      </c>
      <c r="C38" s="69" t="s">
        <v>225</v>
      </c>
      <c r="D38" s="142" t="s">
        <v>226</v>
      </c>
      <c r="E38" s="142" t="s">
        <v>227</v>
      </c>
      <c r="F38" s="121" t="s">
        <v>2</v>
      </c>
      <c r="G38" s="121" t="s">
        <v>80</v>
      </c>
      <c r="H38" s="121" t="s">
        <v>24</v>
      </c>
      <c r="I38" s="122" t="s">
        <v>196</v>
      </c>
      <c r="J38" s="35" t="s">
        <v>9</v>
      </c>
      <c r="K38" s="36" t="s">
        <v>67</v>
      </c>
      <c r="L38" s="37" t="s">
        <v>35</v>
      </c>
      <c r="M38" s="43" t="s">
        <v>59</v>
      </c>
      <c r="N38" s="35" t="s">
        <v>60</v>
      </c>
      <c r="O38" s="37" t="s">
        <v>61</v>
      </c>
      <c r="P38" s="20" t="str">
        <f t="shared" si="0"/>
        <v>Alto</v>
      </c>
      <c r="Q38" s="20">
        <f>IFERROR(VLOOKUP(N38,LISTAS!$Q$2:$R$4,2,0),"")</f>
        <v>5</v>
      </c>
      <c r="R38" s="20">
        <f>IFERROR(VLOOKUP(O38,LISTAS!$S$2:$T$4,2,0),"")</f>
        <v>5</v>
      </c>
      <c r="S38" s="20">
        <f t="shared" si="1"/>
        <v>25</v>
      </c>
      <c r="T38" s="20" t="str">
        <f t="shared" si="2"/>
        <v>No tolerable</v>
      </c>
      <c r="U38" s="20" t="str">
        <f t="shared" si="3"/>
        <v>Si</v>
      </c>
      <c r="V38" s="32" t="s">
        <v>228</v>
      </c>
      <c r="W38" s="39"/>
      <c r="X38" s="36"/>
      <c r="Y38" s="36"/>
      <c r="Z38" s="36"/>
      <c r="AA38" s="36"/>
      <c r="AB38" s="38"/>
    </row>
    <row r="39" spans="1:28" s="34" customFormat="1" ht="243">
      <c r="A39" s="141"/>
      <c r="B39" s="142"/>
      <c r="C39" s="69" t="s">
        <v>225</v>
      </c>
      <c r="D39" s="142"/>
      <c r="E39" s="142"/>
      <c r="F39" s="121"/>
      <c r="G39" s="121"/>
      <c r="H39" s="121"/>
      <c r="I39" s="122"/>
      <c r="J39" s="35" t="s">
        <v>9</v>
      </c>
      <c r="K39" s="36" t="s">
        <v>75</v>
      </c>
      <c r="L39" s="37" t="s">
        <v>35</v>
      </c>
      <c r="M39" s="43" t="s">
        <v>59</v>
      </c>
      <c r="N39" s="35" t="s">
        <v>60</v>
      </c>
      <c r="O39" s="37" t="s">
        <v>61</v>
      </c>
      <c r="P39" s="20" t="str">
        <f t="shared" si="0"/>
        <v>Alto</v>
      </c>
      <c r="Q39" s="20">
        <f>IFERROR(VLOOKUP(N39,LISTAS!$Q$2:$R$4,2,0),"")</f>
        <v>5</v>
      </c>
      <c r="R39" s="20">
        <f>IFERROR(VLOOKUP(O39,LISTAS!$S$2:$T$4,2,0),"")</f>
        <v>5</v>
      </c>
      <c r="S39" s="20">
        <f t="shared" si="1"/>
        <v>25</v>
      </c>
      <c r="T39" s="20" t="str">
        <f t="shared" si="2"/>
        <v>No tolerable</v>
      </c>
      <c r="U39" s="20" t="str">
        <f t="shared" si="3"/>
        <v>Si</v>
      </c>
      <c r="V39" s="32" t="s">
        <v>228</v>
      </c>
      <c r="W39" s="39"/>
      <c r="X39" s="36"/>
      <c r="Y39" s="36"/>
      <c r="Z39" s="36"/>
      <c r="AA39" s="36"/>
      <c r="AB39" s="38"/>
    </row>
    <row r="40" spans="1:28" s="34" customFormat="1" ht="94.5">
      <c r="A40" s="141"/>
      <c r="B40" s="142"/>
      <c r="C40" s="69" t="s">
        <v>225</v>
      </c>
      <c r="D40" s="142"/>
      <c r="E40" s="142"/>
      <c r="F40" s="121"/>
      <c r="G40" s="121"/>
      <c r="H40" s="121"/>
      <c r="I40" s="122"/>
      <c r="J40" s="35" t="s">
        <v>10</v>
      </c>
      <c r="K40" s="36" t="s">
        <v>31</v>
      </c>
      <c r="L40" s="37" t="s">
        <v>35</v>
      </c>
      <c r="M40" s="43" t="s">
        <v>68</v>
      </c>
      <c r="N40" s="35" t="s">
        <v>50</v>
      </c>
      <c r="O40" s="37" t="s">
        <v>38</v>
      </c>
      <c r="P40" s="20" t="str">
        <f t="shared" si="0"/>
        <v>Bajo</v>
      </c>
      <c r="Q40" s="20">
        <f>IFERROR(VLOOKUP(N40,LISTAS!$Q$2:$R$4,2,0),"")</f>
        <v>3</v>
      </c>
      <c r="R40" s="20">
        <f>IFERROR(VLOOKUP(O40,LISTAS!$S$2:$T$4,2,0),"")</f>
        <v>1</v>
      </c>
      <c r="S40" s="20">
        <f t="shared" si="1"/>
        <v>3</v>
      </c>
      <c r="T40" s="20" t="str">
        <f t="shared" si="2"/>
        <v>Tolerable</v>
      </c>
      <c r="U40" s="20" t="str">
        <f t="shared" si="3"/>
        <v>No</v>
      </c>
      <c r="V40" s="38" t="s">
        <v>220</v>
      </c>
      <c r="W40" s="39"/>
      <c r="X40" s="36"/>
      <c r="Y40" s="36"/>
      <c r="Z40" s="36"/>
      <c r="AA40" s="36"/>
      <c r="AB40" s="38"/>
    </row>
    <row r="41" spans="1:28" s="34" customFormat="1" ht="27">
      <c r="A41" s="141"/>
      <c r="B41" s="142"/>
      <c r="C41" s="69" t="s">
        <v>225</v>
      </c>
      <c r="D41" s="142"/>
      <c r="E41" s="142"/>
      <c r="F41" s="121"/>
      <c r="G41" s="121"/>
      <c r="H41" s="121"/>
      <c r="I41" s="122"/>
      <c r="J41" s="35" t="s">
        <v>11</v>
      </c>
      <c r="K41" s="36" t="s">
        <v>32</v>
      </c>
      <c r="L41" s="37" t="s">
        <v>48</v>
      </c>
      <c r="M41" s="43" t="s">
        <v>73</v>
      </c>
      <c r="N41" s="35" t="s">
        <v>60</v>
      </c>
      <c r="O41" s="37" t="s">
        <v>38</v>
      </c>
      <c r="P41" s="20" t="str">
        <f t="shared" si="0"/>
        <v>Bajo</v>
      </c>
      <c r="Q41" s="20">
        <f>IFERROR(VLOOKUP(N41,LISTAS!$Q$2:$R$4,2,0),"")</f>
        <v>5</v>
      </c>
      <c r="R41" s="20">
        <f>IFERROR(VLOOKUP(O41,LISTAS!$S$2:$T$4,2,0),"")</f>
        <v>1</v>
      </c>
      <c r="S41" s="20">
        <f t="shared" si="1"/>
        <v>5</v>
      </c>
      <c r="T41" s="20" t="str">
        <f t="shared" si="2"/>
        <v>Tolerable</v>
      </c>
      <c r="U41" s="20" t="str">
        <f t="shared" si="3"/>
        <v>No</v>
      </c>
      <c r="V41" s="38" t="s">
        <v>188</v>
      </c>
      <c r="W41" s="39"/>
      <c r="X41" s="36"/>
      <c r="Y41" s="36"/>
      <c r="Z41" s="36"/>
      <c r="AA41" s="36"/>
      <c r="AB41" s="38"/>
    </row>
    <row r="42" spans="1:28" s="34" customFormat="1" ht="229.5">
      <c r="A42" s="141"/>
      <c r="B42" s="142"/>
      <c r="C42" s="69" t="s">
        <v>225</v>
      </c>
      <c r="D42" s="142"/>
      <c r="E42" s="142"/>
      <c r="F42" s="121"/>
      <c r="G42" s="121"/>
      <c r="H42" s="121"/>
      <c r="I42" s="122"/>
      <c r="J42" s="35" t="s">
        <v>13</v>
      </c>
      <c r="K42" s="36" t="s">
        <v>34</v>
      </c>
      <c r="L42" s="37" t="s">
        <v>35</v>
      </c>
      <c r="M42" s="43" t="s">
        <v>79</v>
      </c>
      <c r="N42" s="35" t="s">
        <v>60</v>
      </c>
      <c r="O42" s="37" t="s">
        <v>61</v>
      </c>
      <c r="P42" s="20" t="str">
        <f t="shared" si="0"/>
        <v>Alto</v>
      </c>
      <c r="Q42" s="20">
        <f>IFERROR(VLOOKUP(N42,LISTAS!$Q$2:$R$4,2,0),"")</f>
        <v>5</v>
      </c>
      <c r="R42" s="20">
        <f>IFERROR(VLOOKUP(O42,LISTAS!$S$2:$T$4,2,0),"")</f>
        <v>5</v>
      </c>
      <c r="S42" s="20">
        <f t="shared" si="1"/>
        <v>25</v>
      </c>
      <c r="T42" s="20" t="str">
        <f t="shared" si="2"/>
        <v>No tolerable</v>
      </c>
      <c r="U42" s="20" t="str">
        <f t="shared" si="3"/>
        <v>Si</v>
      </c>
      <c r="V42" s="82" t="s">
        <v>205</v>
      </c>
      <c r="W42" s="39"/>
      <c r="X42" s="36"/>
      <c r="Y42" s="36"/>
      <c r="Z42" s="36"/>
      <c r="AA42" s="36"/>
      <c r="AB42" s="38"/>
    </row>
    <row r="43" spans="1:28" s="34" customFormat="1" ht="39.6" customHeight="1">
      <c r="A43" s="141" t="s">
        <v>229</v>
      </c>
      <c r="B43" s="142" t="s">
        <v>230</v>
      </c>
      <c r="C43" s="69" t="s">
        <v>231</v>
      </c>
      <c r="D43" s="142" t="s">
        <v>232</v>
      </c>
      <c r="E43" s="142" t="s">
        <v>233</v>
      </c>
      <c r="F43" s="143" t="s">
        <v>2</v>
      </c>
      <c r="G43" s="121" t="s">
        <v>77</v>
      </c>
      <c r="H43" s="121" t="s">
        <v>24</v>
      </c>
      <c r="I43" s="122" t="s">
        <v>196</v>
      </c>
      <c r="J43" s="35" t="s">
        <v>4</v>
      </c>
      <c r="K43" s="36" t="s">
        <v>25</v>
      </c>
      <c r="L43" s="37" t="s">
        <v>35</v>
      </c>
      <c r="M43" s="43" t="s">
        <v>36</v>
      </c>
      <c r="N43" s="35" t="s">
        <v>50</v>
      </c>
      <c r="O43" s="37" t="s">
        <v>61</v>
      </c>
      <c r="P43" s="20" t="str">
        <f t="shared" si="0"/>
        <v>Moderado</v>
      </c>
      <c r="Q43" s="20">
        <f>IFERROR(VLOOKUP(N43,LISTAS!$Q$2:$R$4,2,0),"")</f>
        <v>3</v>
      </c>
      <c r="R43" s="20">
        <f>IFERROR(VLOOKUP(O43,LISTAS!$S$2:$T$4,2,0),"")</f>
        <v>5</v>
      </c>
      <c r="S43" s="20">
        <f t="shared" si="1"/>
        <v>15</v>
      </c>
      <c r="T43" s="20" t="str">
        <f t="shared" si="2"/>
        <v>Potencialmente no tolerable</v>
      </c>
      <c r="U43" s="20" t="str">
        <f t="shared" si="3"/>
        <v>No</v>
      </c>
      <c r="V43" s="72" t="s">
        <v>234</v>
      </c>
      <c r="W43" s="39"/>
      <c r="X43" s="36"/>
      <c r="Y43" s="36"/>
      <c r="Z43" s="36"/>
      <c r="AA43" s="36"/>
      <c r="AB43" s="38"/>
    </row>
    <row r="44" spans="1:28" s="34" customFormat="1" ht="108">
      <c r="A44" s="141"/>
      <c r="B44" s="142"/>
      <c r="C44" s="69" t="s">
        <v>231</v>
      </c>
      <c r="D44" s="142"/>
      <c r="E44" s="142"/>
      <c r="F44" s="144"/>
      <c r="G44" s="121"/>
      <c r="H44" s="121"/>
      <c r="I44" s="122"/>
      <c r="J44" s="35" t="s">
        <v>4</v>
      </c>
      <c r="K44" s="36" t="s">
        <v>44</v>
      </c>
      <c r="L44" s="37" t="s">
        <v>35</v>
      </c>
      <c r="M44" s="43" t="s">
        <v>36</v>
      </c>
      <c r="N44" s="35" t="s">
        <v>50</v>
      </c>
      <c r="O44" s="37" t="s">
        <v>61</v>
      </c>
      <c r="P44" s="20" t="str">
        <f t="shared" si="0"/>
        <v>Moderado</v>
      </c>
      <c r="Q44" s="20">
        <f>IFERROR(VLOOKUP(N44,LISTAS!$Q$2:$R$4,2,0),"")</f>
        <v>3</v>
      </c>
      <c r="R44" s="20">
        <f>IFERROR(VLOOKUP(O44,LISTAS!$S$2:$T$4,2,0),"")</f>
        <v>5</v>
      </c>
      <c r="S44" s="20">
        <f t="shared" si="1"/>
        <v>15</v>
      </c>
      <c r="T44" s="20" t="str">
        <f t="shared" si="2"/>
        <v>Potencialmente no tolerable</v>
      </c>
      <c r="U44" s="20" t="str">
        <f t="shared" si="3"/>
        <v>No</v>
      </c>
      <c r="V44" s="38" t="s">
        <v>235</v>
      </c>
      <c r="W44" s="39"/>
      <c r="X44" s="36"/>
      <c r="Y44" s="36"/>
      <c r="Z44" s="36"/>
      <c r="AA44" s="36"/>
      <c r="AB44" s="38"/>
    </row>
    <row r="45" spans="1:28" s="34" customFormat="1" ht="67.5">
      <c r="A45" s="141"/>
      <c r="B45" s="142"/>
      <c r="C45" s="69" t="s">
        <v>231</v>
      </c>
      <c r="D45" s="142"/>
      <c r="E45" s="142"/>
      <c r="F45" s="144"/>
      <c r="G45" s="121"/>
      <c r="H45" s="121"/>
      <c r="I45" s="122"/>
      <c r="J45" s="35" t="s">
        <v>4</v>
      </c>
      <c r="K45" s="36" t="s">
        <v>71</v>
      </c>
      <c r="L45" s="37" t="s">
        <v>35</v>
      </c>
      <c r="M45" s="43" t="s">
        <v>36</v>
      </c>
      <c r="N45" s="35" t="s">
        <v>50</v>
      </c>
      <c r="O45" s="37" t="s">
        <v>51</v>
      </c>
      <c r="P45" s="20" t="str">
        <f t="shared" si="0"/>
        <v>Bajo</v>
      </c>
      <c r="Q45" s="20">
        <f>IFERROR(VLOOKUP(N45,LISTAS!$Q$2:$R$4,2,0),"")</f>
        <v>3</v>
      </c>
      <c r="R45" s="20">
        <f>IFERROR(VLOOKUP(O45,LISTAS!$S$2:$T$4,2,0),"")</f>
        <v>3</v>
      </c>
      <c r="S45" s="20">
        <f t="shared" si="1"/>
        <v>9</v>
      </c>
      <c r="T45" s="20" t="str">
        <f t="shared" si="2"/>
        <v>Tolerable</v>
      </c>
      <c r="U45" s="20" t="str">
        <f t="shared" si="3"/>
        <v>No</v>
      </c>
      <c r="V45" s="38" t="s">
        <v>236</v>
      </c>
      <c r="W45" s="39"/>
      <c r="X45" s="36"/>
      <c r="Y45" s="36"/>
      <c r="Z45" s="36"/>
      <c r="AA45" s="36"/>
      <c r="AB45" s="38"/>
    </row>
    <row r="46" spans="1:28" s="34" customFormat="1" ht="40.5">
      <c r="A46" s="141"/>
      <c r="B46" s="142"/>
      <c r="C46" s="69" t="s">
        <v>231</v>
      </c>
      <c r="D46" s="142"/>
      <c r="E46" s="142"/>
      <c r="F46" s="144"/>
      <c r="G46" s="121"/>
      <c r="H46" s="121"/>
      <c r="I46" s="122"/>
      <c r="J46" s="35" t="s">
        <v>8</v>
      </c>
      <c r="K46" s="36" t="s">
        <v>29</v>
      </c>
      <c r="L46" s="37" t="s">
        <v>35</v>
      </c>
      <c r="M46" s="43" t="s">
        <v>59</v>
      </c>
      <c r="N46" s="35" t="s">
        <v>50</v>
      </c>
      <c r="O46" s="37" t="s">
        <v>38</v>
      </c>
      <c r="P46" s="20" t="str">
        <f t="shared" si="0"/>
        <v>Bajo</v>
      </c>
      <c r="Q46" s="20">
        <f>IFERROR(VLOOKUP(N46,LISTAS!$Q$2:$R$4,2,0),"")</f>
        <v>3</v>
      </c>
      <c r="R46" s="20">
        <f>IFERROR(VLOOKUP(O46,LISTAS!$S$2:$T$4,2,0),"")</f>
        <v>1</v>
      </c>
      <c r="S46" s="20">
        <f t="shared" si="1"/>
        <v>3</v>
      </c>
      <c r="T46" s="20" t="str">
        <f t="shared" si="2"/>
        <v>Tolerable</v>
      </c>
      <c r="U46" s="20" t="str">
        <f t="shared" si="3"/>
        <v>No</v>
      </c>
      <c r="V46" s="38" t="s">
        <v>237</v>
      </c>
      <c r="W46" s="39"/>
      <c r="X46" s="36"/>
      <c r="Y46" s="36"/>
      <c r="Z46" s="36"/>
      <c r="AA46" s="36"/>
      <c r="AB46" s="38"/>
    </row>
    <row r="47" spans="1:28" s="34" customFormat="1" ht="121.5">
      <c r="A47" s="141"/>
      <c r="B47" s="142"/>
      <c r="C47" s="69" t="s">
        <v>231</v>
      </c>
      <c r="D47" s="142"/>
      <c r="E47" s="142"/>
      <c r="F47" s="144"/>
      <c r="G47" s="121"/>
      <c r="H47" s="121"/>
      <c r="I47" s="122"/>
      <c r="J47" s="35" t="s">
        <v>9</v>
      </c>
      <c r="K47" s="36" t="s">
        <v>47</v>
      </c>
      <c r="L47" s="37" t="s">
        <v>35</v>
      </c>
      <c r="M47" s="43" t="s">
        <v>59</v>
      </c>
      <c r="N47" s="35" t="s">
        <v>50</v>
      </c>
      <c r="O47" s="37" t="s">
        <v>61</v>
      </c>
      <c r="P47" s="20" t="str">
        <f t="shared" si="0"/>
        <v>Moderado</v>
      </c>
      <c r="Q47" s="20">
        <f>IFERROR(VLOOKUP(N47,LISTAS!$Q$2:$R$4,2,0),"")</f>
        <v>3</v>
      </c>
      <c r="R47" s="20">
        <f>IFERROR(VLOOKUP(O47,LISTAS!$S$2:$T$4,2,0),"")</f>
        <v>5</v>
      </c>
      <c r="S47" s="20">
        <f t="shared" si="1"/>
        <v>15</v>
      </c>
      <c r="T47" s="20" t="str">
        <f t="shared" si="2"/>
        <v>Potencialmente no tolerable</v>
      </c>
      <c r="U47" s="20" t="str">
        <f t="shared" si="3"/>
        <v>No</v>
      </c>
      <c r="V47" s="38" t="s">
        <v>238</v>
      </c>
      <c r="W47" s="39"/>
      <c r="X47" s="36"/>
      <c r="Y47" s="36"/>
      <c r="Z47" s="36"/>
      <c r="AA47" s="36"/>
      <c r="AB47" s="38"/>
    </row>
    <row r="48" spans="1:28" s="34" customFormat="1" ht="27">
      <c r="A48" s="141"/>
      <c r="B48" s="142"/>
      <c r="C48" s="69" t="s">
        <v>231</v>
      </c>
      <c r="D48" s="142"/>
      <c r="E48" s="142"/>
      <c r="F48" s="125"/>
      <c r="G48" s="121"/>
      <c r="H48" s="121"/>
      <c r="I48" s="122"/>
      <c r="J48" s="35" t="s">
        <v>11</v>
      </c>
      <c r="K48" s="36" t="s">
        <v>32</v>
      </c>
      <c r="L48" s="37" t="s">
        <v>48</v>
      </c>
      <c r="M48" s="43" t="s">
        <v>73</v>
      </c>
      <c r="N48" s="35" t="s">
        <v>60</v>
      </c>
      <c r="O48" s="37" t="s">
        <v>38</v>
      </c>
      <c r="P48" s="20" t="str">
        <f t="shared" si="0"/>
        <v>Bajo</v>
      </c>
      <c r="Q48" s="20">
        <f>IFERROR(VLOOKUP(N48,LISTAS!$Q$2:$R$4,2,0),"")</f>
        <v>5</v>
      </c>
      <c r="R48" s="20">
        <f>IFERROR(VLOOKUP(O48,LISTAS!$S$2:$T$4,2,0),"")</f>
        <v>1</v>
      </c>
      <c r="S48" s="20">
        <f t="shared" si="1"/>
        <v>5</v>
      </c>
      <c r="T48" s="20" t="str">
        <f t="shared" si="2"/>
        <v>Tolerable</v>
      </c>
      <c r="U48" s="20" t="str">
        <f t="shared" si="3"/>
        <v>No</v>
      </c>
      <c r="V48" s="38" t="s">
        <v>188</v>
      </c>
      <c r="W48" s="39"/>
      <c r="X48" s="36"/>
      <c r="Y48" s="36"/>
      <c r="Z48" s="36"/>
      <c r="AA48" s="36"/>
      <c r="AB48" s="38"/>
    </row>
    <row r="49" spans="10:15">
      <c r="J49" s="46"/>
      <c r="K49" s="34"/>
      <c r="N49" s="46"/>
      <c r="O49" s="46"/>
    </row>
    <row r="50" spans="10:15">
      <c r="J50" s="46"/>
      <c r="K50" s="34"/>
      <c r="N50" s="46"/>
      <c r="O50" s="46"/>
    </row>
    <row r="51" spans="10:15">
      <c r="J51" s="46"/>
      <c r="K51" s="34"/>
      <c r="N51" s="46"/>
      <c r="O51" s="46"/>
    </row>
    <row r="52" spans="10:15">
      <c r="J52" s="46"/>
      <c r="K52" s="34"/>
      <c r="N52" s="46"/>
      <c r="O52" s="46"/>
    </row>
    <row r="53" spans="10:15">
      <c r="J53" s="46"/>
      <c r="K53" s="34"/>
      <c r="N53" s="46"/>
      <c r="O53" s="46"/>
    </row>
    <row r="54" spans="10:15">
      <c r="J54" s="46"/>
      <c r="K54" s="34"/>
      <c r="N54" s="46"/>
      <c r="O54" s="46"/>
    </row>
    <row r="55" spans="10:15">
      <c r="J55" s="46"/>
      <c r="K55" s="34"/>
      <c r="N55" s="46"/>
      <c r="O55" s="46"/>
    </row>
    <row r="56" spans="10:15">
      <c r="J56" s="46"/>
      <c r="K56" s="34"/>
      <c r="N56" s="46"/>
      <c r="O56" s="46"/>
    </row>
    <row r="57" spans="10:15">
      <c r="J57" s="46"/>
      <c r="K57" s="34"/>
      <c r="N57" s="46"/>
      <c r="O57" s="46"/>
    </row>
    <row r="58" spans="10:15">
      <c r="J58" s="46"/>
      <c r="K58" s="34"/>
      <c r="N58" s="46"/>
      <c r="O58" s="46"/>
    </row>
    <row r="59" spans="10:15">
      <c r="J59" s="46"/>
      <c r="K59" s="34"/>
      <c r="N59" s="46"/>
      <c r="O59" s="46"/>
    </row>
    <row r="60" spans="10:15">
      <c r="J60" s="46"/>
      <c r="K60" s="34"/>
    </row>
    <row r="61" spans="10:15">
      <c r="J61" s="46"/>
      <c r="K61" s="34"/>
    </row>
    <row r="62" spans="10:15">
      <c r="J62" s="46"/>
      <c r="K62" s="34"/>
    </row>
    <row r="63" spans="10:15">
      <c r="J63" s="46"/>
      <c r="K63" s="34"/>
    </row>
    <row r="64" spans="10:15">
      <c r="J64" s="46"/>
      <c r="K64" s="34"/>
    </row>
    <row r="65" spans="10:11">
      <c r="J65" s="46"/>
      <c r="K65" s="34"/>
    </row>
    <row r="66" spans="10:11">
      <c r="J66" s="46"/>
      <c r="K66" s="34"/>
    </row>
    <row r="67" spans="10:11">
      <c r="J67" s="46"/>
      <c r="K67" s="34"/>
    </row>
    <row r="68" spans="10:11">
      <c r="J68" s="46"/>
      <c r="K68" s="34"/>
    </row>
    <row r="69" spans="10:11">
      <c r="J69" s="46"/>
      <c r="K69" s="34"/>
    </row>
    <row r="70" spans="10:11">
      <c r="J70" s="46"/>
      <c r="K70" s="34"/>
    </row>
    <row r="71" spans="10:11">
      <c r="J71" s="46"/>
      <c r="K71" s="34"/>
    </row>
    <row r="72" spans="10:11">
      <c r="J72" s="46"/>
      <c r="K72" s="34"/>
    </row>
    <row r="73" spans="10:11">
      <c r="J73" s="46"/>
      <c r="K73" s="34"/>
    </row>
    <row r="74" spans="10:11">
      <c r="J74" s="46"/>
      <c r="K74" s="34"/>
    </row>
    <row r="75" spans="10:11">
      <c r="J75" s="46"/>
      <c r="K75" s="34"/>
    </row>
    <row r="76" spans="10:11">
      <c r="J76" s="46"/>
      <c r="K76" s="34"/>
    </row>
    <row r="77" spans="10:11">
      <c r="J77" s="46"/>
      <c r="K77" s="34"/>
    </row>
    <row r="78" spans="10:11">
      <c r="J78" s="46"/>
      <c r="K78" s="34"/>
    </row>
    <row r="79" spans="10:11">
      <c r="J79" s="46"/>
      <c r="K79" s="34"/>
    </row>
    <row r="80" spans="10:11">
      <c r="J80" s="46"/>
      <c r="K80" s="34"/>
    </row>
    <row r="81" spans="10:11">
      <c r="J81" s="46"/>
      <c r="K81" s="34"/>
    </row>
    <row r="82" spans="10:11">
      <c r="J82" s="46"/>
      <c r="K82" s="34"/>
    </row>
    <row r="83" spans="10:11">
      <c r="J83" s="46"/>
      <c r="K83" s="34"/>
    </row>
    <row r="84" spans="10:11">
      <c r="J84" s="46"/>
      <c r="K84" s="34"/>
    </row>
    <row r="85" spans="10:11">
      <c r="J85" s="46"/>
      <c r="K85" s="34"/>
    </row>
    <row r="86" spans="10:11">
      <c r="J86" s="46"/>
      <c r="K86" s="34"/>
    </row>
    <row r="87" spans="10:11">
      <c r="J87" s="46"/>
      <c r="K87" s="34"/>
    </row>
    <row r="88" spans="10:11">
      <c r="J88" s="46"/>
      <c r="K88" s="34"/>
    </row>
    <row r="89" spans="10:11">
      <c r="J89" s="46"/>
      <c r="K89" s="34"/>
    </row>
    <row r="90" spans="10:11">
      <c r="J90" s="46"/>
      <c r="K90" s="34"/>
    </row>
    <row r="91" spans="10:11">
      <c r="J91" s="46"/>
      <c r="K91" s="34"/>
    </row>
    <row r="92" spans="10:11">
      <c r="J92" s="46"/>
      <c r="K92" s="34"/>
    </row>
    <row r="93" spans="10:11">
      <c r="J93" s="46"/>
      <c r="K93" s="34"/>
    </row>
    <row r="94" spans="10:11">
      <c r="J94" s="46"/>
      <c r="K94" s="34"/>
    </row>
  </sheetData>
  <sheetProtection formatCells="0" formatColumns="0" formatRows="0" insertRows="0"/>
  <protectedRanges>
    <protectedRange algorithmName="SHA-512" hashValue="09jzJxAH+giazvQZmJXE//0PbwPk2MA19AcMNldQXcPcMJS1oCImliZCAhf2M6cySJZVX9tGxdCyjL9WdlsgIQ==" saltValue="sqwP5QeRd1XHfZLWWsfXpQ==" spinCount="100000" sqref="P7:U48" name="VALORACION"/>
  </protectedRanges>
  <autoFilter ref="A6:AB48" xr:uid="{00000000-0001-0000-0200-000000000000}"/>
  <mergeCells count="52">
    <mergeCell ref="J4:M5"/>
    <mergeCell ref="N4:V4"/>
    <mergeCell ref="N5:V5"/>
    <mergeCell ref="W4:AB5"/>
    <mergeCell ref="Z1:AB1"/>
    <mergeCell ref="Z2:AB2"/>
    <mergeCell ref="Z3:AB3"/>
    <mergeCell ref="B1:Y1"/>
    <mergeCell ref="B2:Y2"/>
    <mergeCell ref="B3:Y3"/>
    <mergeCell ref="E24:E37"/>
    <mergeCell ref="F24:F37"/>
    <mergeCell ref="G24:G37"/>
    <mergeCell ref="H24:H37"/>
    <mergeCell ref="I24:I37"/>
    <mergeCell ref="E38:E42"/>
    <mergeCell ref="F38:F42"/>
    <mergeCell ref="G38:G42"/>
    <mergeCell ref="H38:H42"/>
    <mergeCell ref="I38:I42"/>
    <mergeCell ref="E43:E48"/>
    <mergeCell ref="F43:F48"/>
    <mergeCell ref="G43:G48"/>
    <mergeCell ref="H43:H48"/>
    <mergeCell ref="I43:I48"/>
    <mergeCell ref="A38:A42"/>
    <mergeCell ref="B38:B42"/>
    <mergeCell ref="D38:D42"/>
    <mergeCell ref="D43:D48"/>
    <mergeCell ref="B43:B48"/>
    <mergeCell ref="A43:A48"/>
    <mergeCell ref="D24:D37"/>
    <mergeCell ref="B24:B37"/>
    <mergeCell ref="A24:A37"/>
    <mergeCell ref="B7:B11"/>
    <mergeCell ref="A7:A11"/>
    <mergeCell ref="D12:D23"/>
    <mergeCell ref="D7:D11"/>
    <mergeCell ref="B12:B23"/>
    <mergeCell ref="A1:A3"/>
    <mergeCell ref="G12:G23"/>
    <mergeCell ref="H12:H23"/>
    <mergeCell ref="I12:I23"/>
    <mergeCell ref="E7:E11"/>
    <mergeCell ref="F7:F11"/>
    <mergeCell ref="G7:G11"/>
    <mergeCell ref="E12:E23"/>
    <mergeCell ref="F12:F23"/>
    <mergeCell ref="H7:H11"/>
    <mergeCell ref="I7:I11"/>
    <mergeCell ref="A12:A23"/>
    <mergeCell ref="B4:I5"/>
  </mergeCells>
  <conditionalFormatting sqref="L6">
    <cfRule type="containsText" dxfId="9" priority="6" operator="containsText" text="Negativo">
      <formula>NOT(ISERROR(SEARCH("Negativo",L6)))</formula>
    </cfRule>
    <cfRule type="containsText" dxfId="8" priority="7" operator="containsText" text="Positivo">
      <formula>NOT(ISERROR(SEARCH("Positivo",L6)))</formula>
    </cfRule>
  </conditionalFormatting>
  <conditionalFormatting sqref="L6:L1048576">
    <cfRule type="containsText" dxfId="7" priority="4" operator="containsText" text="Positivo">
      <formula>NOT(ISERROR(SEARCH("Positivo",L6)))</formula>
    </cfRule>
    <cfRule type="containsText" dxfId="6" priority="5" operator="containsText" text="Negativo">
      <formula>NOT(ISERROR(SEARCH("Negativo",L6)))</formula>
    </cfRule>
  </conditionalFormatting>
  <conditionalFormatting sqref="T6:T1048576">
    <cfRule type="containsText" dxfId="5" priority="1" operator="containsText" text="Potencialmente No Tolerable">
      <formula>NOT(ISERROR(SEARCH("Potencialmente No Tolerable",T6)))</formula>
    </cfRule>
    <cfRule type="containsText" dxfId="4" priority="2" operator="containsText" text="No Tolerable">
      <formula>NOT(ISERROR(SEARCH("No Tolerable",T6)))</formula>
    </cfRule>
    <cfRule type="containsText" dxfId="3" priority="3" operator="containsText" text="Tolerable">
      <formula>NOT(ISERROR(SEARCH("Tolerable",T6)))</formula>
    </cfRule>
  </conditionalFormatting>
  <dataValidations count="2">
    <dataValidation type="list" allowBlank="1" showInputMessage="1" showErrorMessage="1" sqref="G49:G65535" xr:uid="{00000000-0002-0000-0200-000001000000}">
      <formula1>INDIRECT(G49)</formula1>
    </dataValidation>
    <dataValidation type="list" allowBlank="1" showInputMessage="1" showErrorMessage="1" sqref="K7:K59 G7:G48" xr:uid="{00000000-0002-0000-0200-000000000000}">
      <formula1>INDIRECT(F7)</formula1>
    </dataValidation>
  </dataValidations>
  <pageMargins left="0.7" right="0.7" top="0.75" bottom="0.75" header="0.3" footer="0.3"/>
  <pageSetup paperSize="9" orientation="portrait" r:id="rId1"/>
  <ignoredErrors>
    <ignoredError sqref="P37:U42 P7:U13 P30:U33 P14:U18 P43:P48 R43:U48 P19:U29 P34:U35"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2000000}">
          <x14:formula1>
            <xm:f>LISTAS!$A$1:$C$1</xm:f>
          </x14:formula1>
          <xm:sqref>F7:F43</xm:sqref>
        </x14:dataValidation>
        <x14:dataValidation type="list" allowBlank="1" showInputMessage="1" showErrorMessage="1" xr:uid="{00000000-0002-0000-0200-000003000000}">
          <x14:formula1>
            <xm:f>LISTAS!$D$2:$D$4</xm:f>
          </x14:formula1>
          <xm:sqref>H7:H42</xm:sqref>
        </x14:dataValidation>
        <x14:dataValidation type="list" allowBlank="1" showInputMessage="1" showErrorMessage="1" xr:uid="{00000000-0002-0000-0200-000004000000}">
          <x14:formula1>
            <xm:f>LISTAS!$E$1:$N$1</xm:f>
          </x14:formula1>
          <xm:sqref>J7:J48</xm:sqref>
        </x14:dataValidation>
        <x14:dataValidation type="list" allowBlank="1" showInputMessage="1" showErrorMessage="1" xr:uid="{00000000-0002-0000-0200-000005000000}">
          <x14:formula1>
            <xm:f>LISTAS!$O$2:$O$3</xm:f>
          </x14:formula1>
          <xm:sqref>L7:L48</xm:sqref>
        </x14:dataValidation>
        <x14:dataValidation type="list" allowBlank="1" showInputMessage="1" showErrorMessage="1" xr:uid="{00000000-0002-0000-0200-000007000000}">
          <x14:formula1>
            <xm:f>LISTAS!$Q$2:$Q$4</xm:f>
          </x14:formula1>
          <xm:sqref>N7:N48</xm:sqref>
        </x14:dataValidation>
        <x14:dataValidation type="list" allowBlank="1" showInputMessage="1" showErrorMessage="1" xr:uid="{00000000-0002-0000-0200-000008000000}">
          <x14:formula1>
            <xm:f>LISTAS!$S$2:$S$4</xm:f>
          </x14:formula1>
          <xm:sqref>O7:O48</xm:sqref>
        </x14:dataValidation>
        <x14:dataValidation type="list" allowBlank="1" showInputMessage="1" showErrorMessage="1" xr:uid="{00000000-0002-0000-0200-000006000000}">
          <x14:formula1>
            <xm:f>LISTAS!$P$2:$P$9</xm:f>
          </x14:formula1>
          <xm:sqref>M7:M48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010D-36CB-4D0A-994E-01B6462F4B81}">
  <dimension ref="A1:D35"/>
  <sheetViews>
    <sheetView workbookViewId="0">
      <selection activeCell="F4" sqref="F4"/>
    </sheetView>
  </sheetViews>
  <sheetFormatPr defaultColWidth="11.5703125" defaultRowHeight="18"/>
  <cols>
    <col min="1" max="1" width="46.5703125" style="18" bestFit="1" customWidth="1"/>
    <col min="2" max="2" width="23.85546875" style="18" bestFit="1" customWidth="1"/>
    <col min="3" max="3" width="23.140625" style="19" bestFit="1" customWidth="1"/>
    <col min="4" max="16384" width="11.5703125" style="18"/>
  </cols>
  <sheetData>
    <row r="1" spans="1:4" ht="61.15" customHeight="1">
      <c r="A1" s="168" t="s">
        <v>239</v>
      </c>
      <c r="B1" s="168"/>
      <c r="C1" s="168"/>
      <c r="D1" s="168"/>
    </row>
    <row r="2" spans="1:4">
      <c r="A2"/>
      <c r="B2"/>
      <c r="C2" s="67"/>
    </row>
    <row r="3" spans="1:4">
      <c r="A3" s="79" t="s">
        <v>160</v>
      </c>
      <c r="B3" s="80" t="s">
        <v>240</v>
      </c>
    </row>
    <row r="4" spans="1:4">
      <c r="A4" s="79" t="s">
        <v>14</v>
      </c>
      <c r="B4" s="80" t="s">
        <v>240</v>
      </c>
    </row>
    <row r="5" spans="1:4">
      <c r="A5" s="79" t="s">
        <v>3</v>
      </c>
      <c r="B5" s="80" t="s">
        <v>240</v>
      </c>
    </row>
    <row r="6" spans="1:4">
      <c r="A6" s="11"/>
      <c r="B6" s="11"/>
    </row>
    <row r="7" spans="1:4" s="19" customFormat="1" ht="54">
      <c r="A7" s="77" t="s">
        <v>166</v>
      </c>
      <c r="B7" s="77" t="s">
        <v>167</v>
      </c>
      <c r="C7" s="78" t="s">
        <v>241</v>
      </c>
    </row>
    <row r="8" spans="1:4" s="19" customFormat="1">
      <c r="A8" s="80" t="s">
        <v>6</v>
      </c>
      <c r="B8" s="80"/>
      <c r="C8" s="81">
        <v>25</v>
      </c>
    </row>
    <row r="9" spans="1:4" s="19" customFormat="1">
      <c r="A9" s="80" t="s">
        <v>9</v>
      </c>
      <c r="B9" s="80"/>
      <c r="C9" s="81">
        <v>23.142857142857142</v>
      </c>
    </row>
    <row r="10" spans="1:4">
      <c r="A10" s="80" t="s">
        <v>10</v>
      </c>
      <c r="B10" s="80"/>
      <c r="C10" s="81">
        <v>9.5</v>
      </c>
    </row>
    <row r="11" spans="1:4">
      <c r="A11" s="80" t="s">
        <v>11</v>
      </c>
      <c r="B11" s="80"/>
      <c r="C11" s="81">
        <v>5</v>
      </c>
    </row>
    <row r="12" spans="1:4">
      <c r="A12" s="80" t="s">
        <v>13</v>
      </c>
      <c r="B12" s="80"/>
      <c r="C12" s="81">
        <v>25</v>
      </c>
    </row>
    <row r="13" spans="1:4">
      <c r="A13" s="80" t="s">
        <v>5</v>
      </c>
      <c r="B13" s="80"/>
      <c r="C13" s="81">
        <v>15</v>
      </c>
    </row>
    <row r="14" spans="1:4">
      <c r="A14" s="80" t="s">
        <v>8</v>
      </c>
      <c r="B14" s="80"/>
      <c r="C14" s="81">
        <v>3</v>
      </c>
    </row>
    <row r="15" spans="1:4">
      <c r="A15" s="80" t="s">
        <v>4</v>
      </c>
      <c r="B15" s="80"/>
      <c r="C15" s="81">
        <v>11</v>
      </c>
    </row>
    <row r="16" spans="1:4">
      <c r="A16" s="80" t="s">
        <v>12</v>
      </c>
      <c r="B16" s="80"/>
      <c r="C16" s="81">
        <v>9</v>
      </c>
    </row>
    <row r="17" spans="1:3" hidden="1">
      <c r="A17" s="80" t="s">
        <v>242</v>
      </c>
      <c r="B17" s="80"/>
      <c r="C17" s="81">
        <v>15.545454545454545</v>
      </c>
    </row>
    <row r="18" spans="1:3">
      <c r="A18"/>
      <c r="B18"/>
      <c r="C18"/>
    </row>
    <row r="19" spans="1:3">
      <c r="A19"/>
      <c r="B19"/>
      <c r="C19"/>
    </row>
    <row r="20" spans="1:3">
      <c r="A20"/>
      <c r="B20"/>
      <c r="C20"/>
    </row>
    <row r="21" spans="1:3">
      <c r="A21"/>
      <c r="B21"/>
      <c r="C21"/>
    </row>
    <row r="22" spans="1:3">
      <c r="A22"/>
      <c r="B22"/>
      <c r="C22"/>
    </row>
    <row r="23" spans="1:3">
      <c r="A23"/>
      <c r="B23"/>
      <c r="C23"/>
    </row>
    <row r="24" spans="1:3">
      <c r="A24"/>
      <c r="B24"/>
      <c r="C24"/>
    </row>
    <row r="25" spans="1:3">
      <c r="A25"/>
      <c r="B25"/>
      <c r="C25"/>
    </row>
    <row r="26" spans="1:3">
      <c r="A26"/>
      <c r="B26"/>
      <c r="C26"/>
    </row>
    <row r="27" spans="1:3">
      <c r="A27"/>
      <c r="B27"/>
      <c r="C27"/>
    </row>
    <row r="28" spans="1:3">
      <c r="A28"/>
      <c r="B28"/>
      <c r="C28"/>
    </row>
    <row r="29" spans="1:3">
      <c r="A29"/>
      <c r="B29"/>
      <c r="C29"/>
    </row>
    <row r="30" spans="1:3">
      <c r="A30"/>
      <c r="B30"/>
      <c r="C30"/>
    </row>
    <row r="31" spans="1:3">
      <c r="A31"/>
      <c r="B31"/>
      <c r="C31"/>
    </row>
    <row r="32" spans="1:3">
      <c r="A32"/>
      <c r="B32"/>
      <c r="C32"/>
    </row>
    <row r="33" spans="1:3">
      <c r="A33"/>
      <c r="B33"/>
      <c r="C33"/>
    </row>
    <row r="34" spans="1:3">
      <c r="A34"/>
      <c r="B34"/>
      <c r="C34"/>
    </row>
    <row r="35" spans="1:3">
      <c r="A35"/>
      <c r="B35"/>
      <c r="C35"/>
    </row>
  </sheetData>
  <mergeCells count="1">
    <mergeCell ref="A1:D1"/>
  </mergeCells>
  <conditionalFormatting pivot="1" sqref="C8:C17">
    <cfRule type="cellIs" dxfId="2" priority="3" operator="between">
      <formula>0</formula>
      <formula>10</formula>
    </cfRule>
  </conditionalFormatting>
  <conditionalFormatting pivot="1" sqref="C8:C17">
    <cfRule type="cellIs" dxfId="1" priority="2" operator="between">
      <formula>10.05</formula>
      <formula>15</formula>
    </cfRule>
  </conditionalFormatting>
  <conditionalFormatting pivot="1" sqref="C8:C17">
    <cfRule type="cellIs" dxfId="0" priority="1" operator="greaterThan">
      <formula>15.01</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9" ma:contentTypeDescription="Crear nuevo documento." ma:contentTypeScope="" ma:versionID="7f8f2aa15b94d1d17a37d61e6ccd1842">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7ea4f9c6bb8161347968d5ec31edd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5F0E81-418F-45B2-B3D7-ECD3DAA1E9AB}"/>
</file>

<file path=customXml/itemProps2.xml><?xml version="1.0" encoding="utf-8"?>
<ds:datastoreItem xmlns:ds="http://schemas.openxmlformats.org/officeDocument/2006/customXml" ds:itemID="{064E7CDB-E53A-45CA-9E7D-A8CCBFA91FB5}"/>
</file>

<file path=customXml/itemProps3.xml><?xml version="1.0" encoding="utf-8"?>
<ds:datastoreItem xmlns:ds="http://schemas.openxmlformats.org/officeDocument/2006/customXml" ds:itemID="{BCB45DC2-4E02-4BE8-94EC-D2C339C4D15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Diego Armando Lozano Salcedo</cp:lastModifiedBy>
  <cp:revision/>
  <dcterms:created xsi:type="dcterms:W3CDTF">2022-07-08T22:04:58Z</dcterms:created>
  <dcterms:modified xsi:type="dcterms:W3CDTF">2023-11-27T12:41:17Z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