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hidePivotFieldList="1" defaultThemeVersion="166925"/>
  <mc:AlternateContent xmlns:mc="http://schemas.openxmlformats.org/markup-compatibility/2006">
    <mc:Choice Requires="x15">
      <x15ac:absPath xmlns:x15ac="http://schemas.microsoft.com/office/spreadsheetml/2010/11/ac" url="C:\Users\USUARIO\Documents\ANM\MATRIZ DE ASPECTOS E IMPACTOS\2023\"/>
    </mc:Choice>
  </mc:AlternateContent>
  <xr:revisionPtr revIDLastSave="31" documentId="13_ncr:1_{F5A8AB97-B24C-4F70-8FEC-77C9C1CC6CB6}" xr6:coauthVersionLast="47" xr6:coauthVersionMax="47" xr10:uidLastSave="{A55B8FB4-5B99-486D-9FA0-EB9BC9743C27}"/>
  <bookViews>
    <workbookView xWindow="-120" yWindow="-120" windowWidth="20730" windowHeight="11160" firstSheet="1" activeTab="1" xr2:uid="{00000000-000D-0000-FFFF-FFFF00000000}"/>
  </bookViews>
  <sheets>
    <sheet name="LISTAS" sheetId="1"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'A&amp;I'!#REF!</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36568"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2" l="1"/>
  <c r="R13" i="2"/>
  <c r="S13" i="2"/>
  <c r="P13" i="2"/>
  <c r="T13" i="2"/>
  <c r="U13" i="2"/>
  <c r="Q34" i="2"/>
  <c r="R34" i="2"/>
  <c r="Q44" i="2"/>
  <c r="R44" i="2"/>
  <c r="Q45" i="2"/>
  <c r="R45" i="2"/>
  <c r="Q46" i="2"/>
  <c r="R46" i="2"/>
  <c r="Q47" i="2"/>
  <c r="R47" i="2"/>
  <c r="Q48" i="2"/>
  <c r="R48" i="2"/>
  <c r="Q49" i="2"/>
  <c r="R49" i="2"/>
  <c r="Q42" i="2"/>
  <c r="R42" i="2"/>
  <c r="S42" i="2"/>
  <c r="P42" i="2"/>
  <c r="Q21" i="2"/>
  <c r="R21" i="2"/>
  <c r="Q8" i="2"/>
  <c r="R8" i="2"/>
  <c r="Q9" i="2"/>
  <c r="R9" i="2"/>
  <c r="Q10" i="2"/>
  <c r="R10" i="2"/>
  <c r="Q11" i="2"/>
  <c r="R11" i="2"/>
  <c r="Q12" i="2"/>
  <c r="R12" i="2"/>
  <c r="Q14" i="2"/>
  <c r="R14" i="2"/>
  <c r="Q15" i="2"/>
  <c r="R15" i="2"/>
  <c r="Q16" i="2"/>
  <c r="R16" i="2"/>
  <c r="Q17" i="2"/>
  <c r="R17" i="2"/>
  <c r="Q18" i="2"/>
  <c r="R18" i="2"/>
  <c r="Q19" i="2"/>
  <c r="R19" i="2"/>
  <c r="Q20" i="2"/>
  <c r="R20" i="2"/>
  <c r="Q22" i="2"/>
  <c r="R22" i="2"/>
  <c r="Q23" i="2"/>
  <c r="R23" i="2"/>
  <c r="Q24" i="2"/>
  <c r="R24" i="2"/>
  <c r="Q25" i="2"/>
  <c r="R25" i="2"/>
  <c r="Q26" i="2"/>
  <c r="R26" i="2"/>
  <c r="Q27" i="2"/>
  <c r="R27" i="2"/>
  <c r="Q28" i="2"/>
  <c r="R28" i="2"/>
  <c r="Q29" i="2"/>
  <c r="R29" i="2"/>
  <c r="Q30" i="2"/>
  <c r="R30" i="2"/>
  <c r="Q31" i="2"/>
  <c r="R31" i="2"/>
  <c r="Q32" i="2"/>
  <c r="R32" i="2"/>
  <c r="Q33" i="2"/>
  <c r="R33" i="2"/>
  <c r="Q35" i="2"/>
  <c r="R35" i="2"/>
  <c r="Q36" i="2"/>
  <c r="R36" i="2"/>
  <c r="Q37" i="2"/>
  <c r="R37" i="2"/>
  <c r="Q38" i="2"/>
  <c r="R38" i="2"/>
  <c r="Q39" i="2"/>
  <c r="R39" i="2"/>
  <c r="Q40" i="2"/>
  <c r="R40" i="2"/>
  <c r="Q41" i="2"/>
  <c r="R41" i="2"/>
  <c r="Q43" i="2"/>
  <c r="R43" i="2"/>
  <c r="Q7" i="2"/>
  <c r="R7" i="2"/>
  <c r="S34" i="2"/>
  <c r="P34" i="2"/>
  <c r="T34" i="2"/>
  <c r="U34" i="2"/>
  <c r="S49" i="2"/>
  <c r="S48" i="2"/>
  <c r="P48" i="2"/>
  <c r="S47" i="2"/>
  <c r="P47" i="2"/>
  <c r="S46" i="2"/>
  <c r="P46" i="2"/>
  <c r="S44" i="2"/>
  <c r="P44" i="2"/>
  <c r="S45" i="2"/>
  <c r="T45" i="2"/>
  <c r="U45" i="2"/>
  <c r="P49" i="2"/>
  <c r="T49" i="2"/>
  <c r="U49" i="2"/>
  <c r="T46" i="2"/>
  <c r="U46" i="2"/>
  <c r="T42" i="2"/>
  <c r="U42" i="2"/>
  <c r="S32" i="2"/>
  <c r="P32" i="2"/>
  <c r="S30" i="2"/>
  <c r="P30" i="2"/>
  <c r="S40" i="2"/>
  <c r="P40" i="2"/>
  <c r="S39" i="2"/>
  <c r="P39" i="2"/>
  <c r="S29" i="2"/>
  <c r="P29" i="2"/>
  <c r="S27" i="2"/>
  <c r="P27" i="2"/>
  <c r="S21" i="2"/>
  <c r="P21" i="2"/>
  <c r="S24" i="2"/>
  <c r="P24" i="2"/>
  <c r="S20" i="2"/>
  <c r="P20" i="2"/>
  <c r="S19" i="2"/>
  <c r="P19" i="2"/>
  <c r="S37" i="2"/>
  <c r="P37" i="2"/>
  <c r="S35" i="2"/>
  <c r="P35" i="2"/>
  <c r="S25" i="2"/>
  <c r="P25" i="2"/>
  <c r="S17" i="2"/>
  <c r="P17" i="2"/>
  <c r="S15" i="2"/>
  <c r="P15" i="2"/>
  <c r="S43" i="2"/>
  <c r="P43" i="2"/>
  <c r="S38" i="2"/>
  <c r="T38" i="2"/>
  <c r="U38" i="2"/>
  <c r="S31" i="2"/>
  <c r="P31" i="2"/>
  <c r="S22" i="2"/>
  <c r="P22" i="2"/>
  <c r="S18" i="2"/>
  <c r="P18" i="2"/>
  <c r="S12" i="2"/>
  <c r="P12" i="2"/>
  <c r="S36" i="2"/>
  <c r="P36" i="2"/>
  <c r="S28" i="2"/>
  <c r="T28" i="2"/>
  <c r="U28" i="2"/>
  <c r="S16" i="2"/>
  <c r="T16" i="2"/>
  <c r="U16" i="2"/>
  <c r="S41" i="2"/>
  <c r="P41" i="2"/>
  <c r="S33" i="2"/>
  <c r="P33" i="2"/>
  <c r="S26" i="2"/>
  <c r="P26" i="2"/>
  <c r="S23" i="2"/>
  <c r="P23" i="2"/>
  <c r="S14" i="2"/>
  <c r="P14" i="2"/>
  <c r="S8" i="2"/>
  <c r="P8" i="2"/>
  <c r="S7" i="2"/>
  <c r="T7" i="2"/>
  <c r="U7" i="2"/>
  <c r="S11" i="2"/>
  <c r="P11" i="2"/>
  <c r="S10" i="2"/>
  <c r="P10" i="2"/>
  <c r="S9" i="2"/>
  <c r="P9" i="2"/>
  <c r="T30" i="2"/>
  <c r="U30" i="2"/>
  <c r="T33" i="2"/>
  <c r="U33" i="2"/>
  <c r="T32" i="2"/>
  <c r="U32" i="2"/>
  <c r="P7" i="2"/>
  <c r="T10" i="2"/>
  <c r="U10" i="2"/>
  <c r="T20" i="2"/>
  <c r="U20" i="2"/>
  <c r="T47" i="2"/>
  <c r="U47" i="2"/>
  <c r="T21" i="2"/>
  <c r="U21" i="2"/>
  <c r="T48" i="2"/>
  <c r="U48" i="2"/>
  <c r="P45" i="2"/>
  <c r="T44" i="2"/>
  <c r="U44" i="2"/>
  <c r="T24" i="2"/>
  <c r="U24" i="2"/>
  <c r="T29" i="2"/>
  <c r="U29" i="2"/>
  <c r="T41" i="2"/>
  <c r="U41" i="2"/>
  <c r="T40" i="2"/>
  <c r="U40" i="2"/>
  <c r="T39" i="2"/>
  <c r="U39" i="2"/>
  <c r="P38" i="2"/>
  <c r="T43" i="2"/>
  <c r="U43" i="2"/>
  <c r="T8" i="2"/>
  <c r="U8" i="2"/>
  <c r="T36" i="2"/>
  <c r="U36" i="2"/>
  <c r="T35" i="2"/>
  <c r="U35" i="2"/>
  <c r="T31" i="2"/>
  <c r="U31" i="2"/>
  <c r="P28" i="2"/>
  <c r="T27" i="2"/>
  <c r="U27" i="2"/>
  <c r="T25" i="2"/>
  <c r="U25" i="2"/>
  <c r="T26" i="2"/>
  <c r="U26" i="2"/>
  <c r="T19" i="2"/>
  <c r="U19" i="2"/>
  <c r="T37" i="2"/>
  <c r="U37" i="2"/>
  <c r="T22" i="2"/>
  <c r="U22" i="2"/>
  <c r="T18" i="2"/>
  <c r="U18" i="2"/>
  <c r="T17" i="2"/>
  <c r="U17" i="2"/>
  <c r="P16" i="2"/>
  <c r="T15" i="2"/>
  <c r="U15" i="2"/>
  <c r="T14" i="2"/>
  <c r="U14" i="2"/>
  <c r="T12" i="2"/>
  <c r="U12" i="2"/>
  <c r="T23" i="2"/>
  <c r="U23" i="2"/>
  <c r="T11" i="2"/>
  <c r="U11" i="2"/>
  <c r="T9" i="2"/>
  <c r="U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USUARIO</author>
  </authors>
  <commentList>
    <comment ref="X6" authorId="0" shapeId="0" xr:uid="{00000000-0006-0000-0300-000001000000}">
      <text>
        <r>
          <rPr>
            <b/>
            <sz val="9"/>
            <color rgb="FF000000"/>
            <rFont val="Tahoma"/>
            <family val="2"/>
          </rPr>
          <t>Año anterior</t>
        </r>
      </text>
    </comment>
    <comment ref="V7" authorId="1" shapeId="0" xr:uid="{1DDC757D-929F-456C-AFDD-3DBDAC6C0362}">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 ref="V20" authorId="1" shapeId="0" xr:uid="{1FBDACA1-D87E-41E9-919B-2EF7ED38967F}">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 ref="V39" authorId="1"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<sst xmlns="http://schemas.openxmlformats.org/spreadsheetml/2006/main" count="581" uniqueCount="227">
  <si>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</si>
  <si>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</si>
  <si>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</si>
  <si>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</si>
  <si>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</si>
  <si>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</si>
  <si>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</si>
  <si>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</si>
  <si>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</si>
  <si>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</si>
  <si>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</si>
  <si>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</si>
  <si>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</si>
  <si>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</si>
  <si>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</si>
  <si>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</si>
  <si>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</si>
  <si>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</si>
  <si>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</si>
  <si>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</si>
  <si>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</si>
  <si>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</si>
  <si>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</si>
  <si>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</si>
  <si>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</si>
  <si>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</si>
  <si>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</si>
  <si>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</si>
  <si>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</si>
  <si>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</si>
  <si>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</si>
  <si>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</si>
  <si>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</si>
  <si>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</si>
  <si>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</si>
  <si>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</si>
  <si>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</si>
  <si>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</si>
  <si>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</si>
  <si>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</si>
  <si>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</si>
  <si>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</si>
  <si>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</si>
  <si>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</si>
  <si>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</si>
  <si>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</si>
  <si>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</si>
  <si>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</si>
  <si>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</si>
  <si>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</si>
  <si>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</si>
  <si>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</si>
  <si>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</si>
  <si>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</si>
  <si>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</si>
  <si>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</si>
  <si>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</si>
  <si>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</si>
  <si>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</si>
  <si>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</si>
  <si>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</si>
  <si>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</si>
  <si>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</si>
  <si>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</si>
  <si>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</si>
  <si>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</si>
  <si>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</si>
  <si>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</si>
  <si>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</si>
  <si>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</si>
  <si>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</si>
  <si>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</si>
  <si>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</si>
  <si>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</si>
  <si>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</si>
  <si>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</si>
  <si>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</si>
  <si>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</si>
  <si>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</si>
  <si>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</si>
  <si>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</si>
  <si>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</si>
  <si>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</si>
  <si>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</si>
  <si>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</si>
  <si>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</si>
  <si>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</si>
  <si>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</si>
  <si>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</si>
  <si>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</si>
  <si>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</si>
  <si>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</si>
  <si>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</si>
  <si>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ELABORÓ</t>
  </si>
  <si>
    <t>REVISÓ</t>
  </si>
  <si>
    <t>APROBÓ</t>
  </si>
  <si>
    <r>
      <rPr>
        <b/>
        <sz val="10"/>
        <color rgb="FF000000"/>
        <rFont val="Arial Narrow"/>
      </rPr>
      <t xml:space="preserve">Nombre : </t>
    </r>
    <r>
      <rPr>
        <sz val="10"/>
        <color rgb="FF000000"/>
        <rFont val="Arial Narrow"/>
      </rPr>
      <t xml:space="preserve">Lina Paola León
</t>
    </r>
    <r>
      <rPr>
        <b/>
        <sz val="10"/>
        <color rgb="FF000000"/>
        <rFont val="Arial Narrow"/>
      </rPr>
      <t>Cargo:</t>
    </r>
    <r>
      <rPr>
        <sz val="10"/>
        <color rgb="FF000000"/>
        <rFont val="Arial Narrow"/>
      </rPr>
      <t xml:space="preserve">  Contratista Grupo de Planeación                                                                       
</t>
    </r>
  </si>
  <si>
    <r>
      <rPr>
        <b/>
        <sz val="10"/>
        <color rgb="FF000000"/>
        <rFont val="Arial Narrow"/>
      </rPr>
      <t xml:space="preserve">Nombre: Esteban Felipe Castillo Jimenez
Cargo:  </t>
    </r>
    <r>
      <rPr>
        <sz val="10"/>
        <color rgb="FF000000"/>
        <rFont val="Arial Narrow"/>
      </rPr>
      <t xml:space="preserve">Coordinador Grupo de Planeación                                     
</t>
    </r>
    <r>
      <rPr>
        <b/>
        <sz val="10"/>
        <color rgb="FF000000"/>
        <rFont val="Arial Narrow"/>
      </rPr>
      <t xml:space="preserve">                                                                         Nombre</t>
    </r>
    <r>
      <rPr>
        <sz val="10"/>
        <color rgb="FF000000"/>
        <rFont val="Arial Narrow"/>
      </rPr>
      <t xml:space="preserve">: Diego  Armando Lozano Salcedo                  </t>
    </r>
    <r>
      <rPr>
        <b/>
        <sz val="10"/>
        <color rgb="FF000000"/>
        <rFont val="Arial Narrow"/>
      </rPr>
      <t>Cargo:</t>
    </r>
    <r>
      <rPr>
        <sz val="10"/>
        <color rgb="FF000000"/>
        <rFont val="Arial Narrow"/>
      </rPr>
      <t xml:space="preserve">  Contratista Grupo de Planeación</t>
    </r>
  </si>
  <si>
    <r>
      <rPr>
        <b/>
        <sz val="10"/>
        <color rgb="FF000000"/>
        <rFont val="Arial Narrow"/>
      </rPr>
      <t xml:space="preserve">Nombre: </t>
    </r>
    <r>
      <rPr>
        <sz val="10"/>
        <color rgb="FF000000"/>
        <rFont val="Arial Narrow"/>
      </rPr>
      <t xml:space="preserve">Esteban Felipe Castillo Jimenez
</t>
    </r>
    <r>
      <rPr>
        <b/>
        <sz val="10"/>
        <color rgb="FF000000"/>
        <rFont val="Arial Narrow"/>
      </rPr>
      <t>Cargo:</t>
    </r>
    <r>
      <rPr>
        <sz val="10"/>
        <color rgb="FF000000"/>
        <rFont val="Arial Narrow"/>
      </rPr>
      <t xml:space="preserve">  Coordinador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</si>
  <si>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</si>
  <si>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</si>
  <si>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</si>
  <si>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</si>
  <si>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</si>
  <si>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</si>
  <si>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</si>
  <si>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</si>
  <si>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</si>
  <si>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</si>
  <si>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</si>
  <si>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</si>
  <si>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</si>
  <si>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</si>
  <si>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</si>
  <si>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</si>
  <si>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</si>
  <si>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</si>
  <si>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</si>
  <si>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</si>
  <si>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</si>
  <si>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</si>
  <si>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</si>
  <si>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</si>
  <si>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</si>
  <si>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</si>
  <si>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</si>
  <si>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</si>
  <si>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</si>
  <si>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</si>
  <si>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</si>
  <si>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</si>
  <si>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</si>
  <si>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</si>
  <si>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</si>
  <si>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</si>
  <si>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</si>
  <si>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</si>
  <si>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</si>
  <si>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</si>
  <si>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</si>
  <si>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</si>
  <si>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</si>
  <si>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</si>
  <si>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</si>
  <si>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</si>
  <si>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</si>
  <si>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</si>
  <si>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</si>
  <si>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</si>
  <si>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</si>
  <si>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2023</t>
  </si>
  <si>
    <t>Desempeño ambiental año 2023</t>
  </si>
  <si>
    <t>01 de noviembre 2023</t>
  </si>
  <si>
    <t>Fecha de Valoración inicial: 01 de novimbre 2023</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</si>
  <si>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</si>
  <si>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</si>
  <si>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</si>
  <si>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</si>
  <si>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</si>
  <si>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</si>
  <si>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</si>
  <si>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</si>
  <si>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</si>
  <si>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</si>
  <si>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</si>
  <si>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</si>
  <si>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2023</t>
  </si>
  <si>
    <t>Significancia del A&amp;I inicial</t>
  </si>
  <si>
    <t>Control ambiental inicial</t>
  </si>
  <si>
    <t>Descripción de la valoración inicial y el control del aspecto e impacto ambiental 2023</t>
  </si>
  <si>
    <t>Unidad de medición</t>
  </si>
  <si>
    <t>Desempeño ambiental 2022</t>
  </si>
  <si>
    <t>Meta porcentual 2023</t>
  </si>
  <si>
    <t>Meta unitaria 2023</t>
  </si>
  <si>
    <t>Desempeño ambiental 2023</t>
  </si>
  <si>
    <t>Desviación meta 2023</t>
  </si>
  <si>
    <t>Estratégicos
Misionales
Apoyo
Evaluación</t>
  </si>
  <si>
    <t>Admistración de bienes y servicios
Gestión del Talento Humano
Gestión Documental
Planeación Estrátegica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</si>
  <si>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Administrativas</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</si>
  <si>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como central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cumplimientoa la mejora continua
Gestion de las comunicaciones externas e internas
Atención y pretación de servicios
Gestión de servicios de informacion y recursos tecnológicos</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</si>
  <si>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</si>
  <si>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Proceso se desarrolla bajo condiciones normales de operación</t>
  </si>
  <si>
    <t xml:space="preserve">
Definir e implementar el Programa de gestión integral de residuos sólidos.
Recopilar información de la generación de residuos y de las personas vinculadas al PAR Ibague  
Realizar seguimiento trimestral de los programas ambientales de la sede.
Socializar y enviar comunicación del comportamiento del programa ambiental de la generación de residuos en la sede PAR Ibague.
Actividades de sensibilización, capacitación y/o divulgación en buenas prácticas para la Gestión integral de los residuos.
</t>
  </si>
  <si>
    <t>La valoración total del aspecto e impacto ambiental para la sede resulta tolerable, sin embargo como medida de prevención se establecen controles para mantener la significancia.
Actividades de sensibilización, capacitación y/o divulgación en buenas prácticas para la Gestión integral de los residuos.</t>
  </si>
  <si>
    <t>Actividades de sensibilización, capacitación y/o divulgación en buenas prácticas en el consumo de materias primas.</t>
  </si>
  <si>
    <t>Pieza comunicativa recurso humano.
Recopilar información de las personas vinculadas al PAR Ibague</t>
  </si>
  <si>
    <t xml:space="preserve">
Definir e implementar Programa gestión integral del consumo de energía eléctrica.
Recopilar información del consumo de energía y de las personas vinculadas al PAR Ibagué.
Socializar información del programa ambiental Gestión integral del consumo de energía eléctrica del PAR Ibagué.
Socializar y enviar comunicación del comportamiento del programa ambiental del consumo de energía en la sede PAR Ibagué.
Actividades de sensibilización, capacitación y/o divulgación en ahorro y uso eficiente de la energía eléctrica.  
Mesas de trabajo y recepción de ideas y/o sugerencias para la mitigación y control del aspecto e impacto identificado. </t>
  </si>
  <si>
    <t>Apoyo</t>
  </si>
  <si>
    <t>Administración de Bienes y Servicios</t>
  </si>
  <si>
    <t xml:space="preserve">Servicios Generales </t>
  </si>
  <si>
    <t>Limpieza y aseo
Cafetería
Manejo de sustancias químicas
Servicios de vigilancia y seguridad privada
Uso en unidades sanitarias y consumo humano.</t>
  </si>
  <si>
    <t>Registros de la ejecución contractual
Registro de ingresos y operación
Registros de control</t>
  </si>
  <si>
    <t>Adecuado almacenamiento y manejo de sustancias químicas.
Hojas de seguridad de sustancias químicas</t>
  </si>
  <si>
    <t>Actividades de sensibilización, capacitación y/o divulgación en buenas prácticas en el uso del recurso hídrico.
Realizar seguimiento semestral del consumo del recurso hídrico (Facturas suministradas por servicios administrativos)</t>
  </si>
  <si>
    <t xml:space="preserve">
Definir e implementar el Programa Gestión integral del consumo de agua.
Recopilar información del consumo de agua y de las personas vinculadas al PAR Ibagué
Socializar información del programa ambiental Gestión integral del consumo de  gua  del PAR Ibagué.
Socializar y enviar comunicación del comportamiento del programa ambiental del consumo de agua en la sede PAR Ibagué.
Actividades de sensibilización, capacitación y/o divulgación buenas prácticas uso y ahorro del recurso hídrico.
Mesas de trabajo y recepción de ideas y/o sugerencias para la mitigación y control del aspecto e impacto identificado. </t>
  </si>
  <si>
    <t>La valoración total del aspecto e impacto ambiental para la sede resulta tolerable, sin embargo como medida de prevención se establecen controles para mantener la significancia.
Socialización y/o divulgación de los Procedimientos operativos normalizados Emergencias ambientales PON.
Hojas de seguridad sustancias químicas.</t>
  </si>
  <si>
    <t>La valoración total del aspecto e impacto ambiental para la sede resulta tolerable, sin embargo como medida de prevención se establecen controles para mantener la significancia.
Plan de gestión integral de residuos peligrosos y especiales -PGIRS RESPEL
Seguimiento de los gestores de residuos peligrosos contratados por la ANM.</t>
  </si>
  <si>
    <t xml:space="preserve">Definir e implementar el Programa de gestión integral de residuos sólidos.
Recopilar información de la generación de residuos y de las personas vinculadas al PAR Ibague  
Realizar seguimiento trimestral de los programas ambientales de la sede.
Socializar y enviar comunicación del comportamiento del programa ambiental de la generación de residuos en la sede PAR Ibague.
Actividades de sensibilización, capacitación y/o divulgación en buenas prácticas para la Gestión integral de los residuos.
</t>
  </si>
  <si>
    <t xml:space="preserve">Definir e implementar el Programa gestión integral del consumo de energía eléctrica.
Recopilar información del consumo de energía y de las personas vinculadas al PAR Ibagué.
Socializar información del programa ambiental Gestión integral del consumo de energía eléctrica del PAR Ibagué.
Socializar y enviar comunicación del comportamiento del programa ambiental del consumo de energía en la sede PAR Ibagué.
Actividades de sensibilización, capacitación y/o divulgación en ahorro y uso eficiente de la energía eléctrica.  </t>
  </si>
  <si>
    <t>Admistración de bienes y servicios
Administración de tecnologías e información
Gestión documental</t>
  </si>
  <si>
    <t xml:space="preserve">Mantenimiento </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</si>
  <si>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</si>
  <si>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</si>
  <si>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La valoración total del aspecto e impacto ambiental para la sede resulta tolerable, sin embargo como medida de prevención se establecen controles para mantener la significancia.
Revisión del adecuado almacenamiento de los equipos. 
Revisión de mantenimiento de equipos propios y alquilados de la ANM.</t>
  </si>
  <si>
    <t>La valoración total del aspecto e impacto ambiental para la sede resulta tolerable, sin embargo como medida de prevención se establecen controles para mantener la significancia.
Hojas de seguridad sustancias químicas.</t>
  </si>
  <si>
    <t>La valoración total del aspecto e impacto ambiental para la sede resulta tolerable, sin embargo como medida de prevención se establecen controles para mantener la significancia.
Actividades de sensibilización, capacitación y/o divulgación en buenas prácticas en el uso del recurso hídrico.</t>
  </si>
  <si>
    <t>Actividades de sensibilización, capacitación y/o divulgación en buenas prácticas para la Gestión integral de los residuos.</t>
  </si>
  <si>
    <t>Actividades de sensibilización, capacitación y/o divulgación en buenas prácticas para la Gestión integral de los residuos.
Realizar seguimiento semestral de la generacion de residuos (Registros suministrados por servicios administrativos)</t>
  </si>
  <si>
    <t>Plan de gestión integral de residuos peligrosos y especiales -pgirs respel
Seguimiento de los gestores de residuos peligrosos contratados por la ANM.</t>
  </si>
  <si>
    <t xml:space="preserve">
Definir e implementar el Programa gestión integral del consumo de energía eléctrica.
Recopilar información del consumo de energía y de las personas vinculadas al PAR Ibagué.
Socializar información del programa ambiental Gestión integral del consumo de energía eléctrica del PAR Ibagué
Socializar y enviar comunicación del comportamiento del programa ambiental del consumo de energía en la sede PAR Ibagué.
Solicitar a la OTI reporte de consumo de los equipos eléctricos y electrónicos de la sede.
Actividades de sensibilización, capacitación y/o divulgación en ahorro y uso eficiente de la energía eléctrica.  </t>
  </si>
  <si>
    <t>Misionales</t>
  </si>
  <si>
    <t>Gestión Integral de las Comunicaciones y Relacionamiento
Atención Integral y servicios a Grupos de Interés</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</si>
  <si>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</si>
  <si>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</si>
  <si>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</si>
  <si>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La valoración total del aspecto e impacto ambiental para la sede resulta tolerable, sin embargo como medida de prevención se establecen controles para mantener la significancia.
Actividades de sensibilización, capacitación y/o divulgación en buenas prácticas en el consumo de materias primas.</t>
  </si>
  <si>
    <t xml:space="preserve">
Definir e implentar el Programa gestión integral del consumo de energía eléctrica.
Recopilar información del consumo de energía y de las personas vinculadas al PAR Ibague
Socializar información del programa ambiental Gestión integral del consumo de energía eléctrica del PAR Ibague
Socializar y enviar comunicación del comportamiento del programa ambiental del consumo de energía en la sede PAR Ibague
Actividades de sensibilización, capacitación y/o divulgación en ahorro y uso eficiente de la energía eléctrica.  
Mesas de trabajo y recepción de ideas y/o sugerencias para la mitigación y control del aspecto e impacto identificado. </t>
  </si>
  <si>
    <t>Gestión Integral para el Seguimiento y control a los Títulos Mineros</t>
  </si>
  <si>
    <t>Traslados o comisiones</t>
  </si>
  <si>
    <t>Fiscalización Integral 
Inspección de Campo</t>
  </si>
  <si>
    <t>Auto de fiscalización integral
Acto administrativos
Concepto Técnico</t>
  </si>
  <si>
    <t>Comunicación a servicios administrativos para garantizar el adecuado mantenimiento de la flota vehicular y seguimiento a proveedores y contratistas de servicios de transporte terrestre.
Cálculo de la huella de carbono institucional para el PAR.</t>
  </si>
  <si>
    <t>La valoración total del aspecto e impacto ambiental para la sede resulta tolerable, sin embargo como medida de prevención se establecen controles para mantener la significancia.
Comunicación a servicios administrativos para garantizar el adecuado mantenimiento de la flota vehicular y seguimiento a proveedores y contratistas de servicios de transporte terrestre.</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</si>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</sst>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sz val="12"/>
      <color theme="1"/>
      <name val="Arial Narrow"/>
      <family val="2"/>
    </font>
    <font>
      <u/>
      <sz val="11"/>
      <color theme="10"/>
      <name val="Calibri"/>
      <family val="2"/>
      <scheme val="minor"/>
    </font>
    <font>
      <b/>
      <u/>
      <sz val="10"/>
      <name val="Arial Narrow"/>
      <family val="2"/>
    </font>
    <font>
      <b/>
      <u/>
      <sz val="12"/>
      <name val="Arial Narrow"/>
      <family val="2"/>
    </font>
    <font>
      <b/>
      <sz val="10"/>
      <name val="Arial Narrow"/>
      <family val="2"/>
    </font>
    <font>
      <b/>
      <sz val="9"/>
      <color rgb="FF000000"/>
      <name val="Tahoma"/>
      <family val="2"/>
    </font>
    <font>
      <sz val="8"/>
      <name val="Calibri"/>
      <family val="2"/>
      <scheme val="minor"/>
    </font>
    <font>
      <sz val="11"/>
      <name val="Arial Narrow"/>
      <family val="2"/>
    </font>
    <font>
      <sz val="9"/>
      <color indexed="81"/>
      <name val="Tahoma"/>
      <family val="2"/>
    </font>
    <font>
      <b/>
      <sz val="9"/>
      <color indexed="81"/>
      <name val="Tahoma"/>
      <family val="2"/>
    </font>
    <font>
      <sz val="10"/>
      <color rgb="FF000000"/>
      <name val="Arial Narrow"/>
    </font>
    <font>
      <b/>
      <sz val="10"/>
      <color rgb="FF000000"/>
      <name val="Arial Narrow"/>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48">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s>
  <cellStyleXfs count="2">
    <xf numFmtId="0" fontId="0" fillId="0" borderId="0"/>
    <xf numFmtId="0" fontId="17" fillId="0" borderId="0" applyNumberFormat="0" applyFill="0" applyBorder="0" applyAlignment="0" applyProtection="0"/>
  </cellStyleXfs>
  <cellXfs count="141">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2" borderId="29"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28" xfId="0" applyFont="1" applyFill="1" applyBorder="1" applyAlignment="1">
      <alignment vertical="center" wrapText="1"/>
    </xf>
    <xf numFmtId="0" fontId="12" fillId="2" borderId="29" xfId="0" applyFont="1" applyFill="1" applyBorder="1" applyAlignment="1">
      <alignment vertical="center" wrapText="1"/>
    </xf>
    <xf numFmtId="0" fontId="18" fillId="2" borderId="29" xfId="1" applyFont="1" applyFill="1" applyBorder="1" applyAlignment="1">
      <alignment horizontal="center" vertical="center" wrapText="1"/>
    </xf>
    <xf numFmtId="0" fontId="16" fillId="2" borderId="0" xfId="0" applyFont="1" applyFill="1" applyAlignment="1">
      <alignment vertical="center" wrapText="1"/>
    </xf>
    <xf numFmtId="0" fontId="6" fillId="2" borderId="0" xfId="0" applyFont="1" applyFill="1" applyAlignment="1">
      <alignment vertical="center" wrapText="1"/>
    </xf>
    <xf numFmtId="0" fontId="6" fillId="2" borderId="28" xfId="0" applyFont="1" applyFill="1" applyBorder="1" applyAlignment="1">
      <alignment vertical="center" wrapText="1"/>
    </xf>
    <xf numFmtId="0" fontId="7" fillId="2" borderId="3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2" fillId="2" borderId="29" xfId="0" applyFont="1" applyFill="1" applyBorder="1" applyAlignment="1">
      <alignment horizontal="left" vertical="center" wrapText="1"/>
    </xf>
    <xf numFmtId="0" fontId="12" fillId="2" borderId="40" xfId="0" applyFont="1" applyFill="1" applyBorder="1" applyAlignment="1">
      <alignment vertical="center" wrapText="1"/>
    </xf>
    <xf numFmtId="0" fontId="12" fillId="2" borderId="41" xfId="0" applyFont="1" applyFill="1" applyBorder="1" applyAlignment="1">
      <alignment vertical="center" wrapText="1"/>
    </xf>
    <xf numFmtId="0" fontId="12" fillId="2" borderId="42" xfId="0" applyFont="1" applyFill="1" applyBorder="1" applyAlignment="1">
      <alignment vertical="center" wrapText="1"/>
    </xf>
    <xf numFmtId="0" fontId="19" fillId="2" borderId="0" xfId="1" applyFont="1" applyFill="1" applyBorder="1" applyAlignment="1">
      <alignment horizontal="center" vertical="center" wrapText="1"/>
    </xf>
    <xf numFmtId="15" fontId="12" fillId="0" borderId="2" xfId="0" applyNumberFormat="1"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10" fillId="0" borderId="0" xfId="0" pivotButton="1" applyFont="1" applyAlignment="1">
      <alignment vertical="center"/>
    </xf>
    <xf numFmtId="0" fontId="10" fillId="0" borderId="0" xfId="0" applyFont="1" applyAlignment="1">
      <alignment vertical="center"/>
    </xf>
    <xf numFmtId="0" fontId="10" fillId="0" borderId="0" xfId="0" pivotButton="1" applyFont="1" applyAlignment="1">
      <alignment horizontal="center" vertical="center"/>
    </xf>
    <xf numFmtId="0" fontId="10" fillId="0" borderId="0" xfId="0" applyFont="1" applyAlignment="1">
      <alignment horizontal="center" vertical="center" wrapText="1"/>
    </xf>
    <xf numFmtId="1" fontId="10" fillId="0" borderId="0" xfId="0" applyNumberFormat="1" applyFont="1" applyAlignment="1">
      <alignment horizontal="center" vertical="center"/>
    </xf>
    <xf numFmtId="0" fontId="12" fillId="0" borderId="0" xfId="0" applyFont="1" applyAlignment="1">
      <alignment horizontal="center" vertical="center" wrapText="1"/>
    </xf>
    <xf numFmtId="0" fontId="12" fillId="0" borderId="41" xfId="0" applyFont="1" applyBorder="1" applyAlignment="1">
      <alignment horizontal="center" vertical="center" wrapText="1"/>
    </xf>
    <xf numFmtId="0" fontId="26" fillId="2" borderId="31" xfId="0" applyFont="1" applyFill="1" applyBorder="1" applyAlignment="1">
      <alignment horizontal="left" vertical="top" wrapText="1"/>
    </xf>
    <xf numFmtId="0" fontId="13" fillId="2" borderId="26" xfId="0" applyFont="1" applyFill="1" applyBorder="1" applyAlignment="1">
      <alignment horizontal="left" vertical="top" wrapText="1"/>
    </xf>
    <xf numFmtId="0" fontId="13" fillId="2" borderId="33" xfId="0" applyFont="1" applyFill="1" applyBorder="1" applyAlignment="1">
      <alignment horizontal="left" vertical="top" wrapText="1"/>
    </xf>
    <xf numFmtId="0" fontId="4" fillId="8" borderId="31"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6" fillId="2" borderId="35"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37" xfId="0" applyFont="1" applyFill="1" applyBorder="1" applyAlignment="1">
      <alignment horizontal="left" vertical="center" wrapText="1"/>
    </xf>
    <xf numFmtId="14" fontId="23" fillId="2" borderId="38" xfId="0" applyNumberFormat="1" applyFont="1" applyFill="1" applyBorder="1" applyAlignment="1">
      <alignment horizontal="center" vertical="center" wrapText="1"/>
    </xf>
    <xf numFmtId="0" fontId="23" fillId="2" borderId="39"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7" fillId="8" borderId="25"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46"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 fillId="0" borderId="47"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4" fillId="2" borderId="43"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xf numFmtId="0" fontId="13" fillId="6" borderId="0" xfId="0" applyFont="1" applyFill="1" applyAlignment="1"/>
  </cellXfs>
  <cellStyles count="2">
    <cellStyle name="Hipervínculo" xfId="1" builtinId="8"/>
    <cellStyle name="Normal" xfId="0" builtinId="0"/>
  </cellStyles>
  <dxfs count="156">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b val="0"/>
        <i val="0"/>
        <strike val="0"/>
        <condense val="0"/>
        <extend val="0"/>
        <outline val="0"/>
        <shadow val="0"/>
        <u val="none"/>
        <vertAlign val="baseline"/>
        <sz val="9"/>
        <color rgb="FF000000"/>
        <name val="Arial Narrow"/>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 formatCode="0"/>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55"/>
      <tableStyleElement type="headerRow" dxfId="154"/>
      <tableStyleElement type="totalRow" dxfId="153"/>
      <tableStyleElement type="firstRowStripe" dxfId="152"/>
      <tableStyleElement type="firstColumnStripe" dxfId="151"/>
      <tableStyleElement type="firstHeaderCell" dxfId="150"/>
      <tableStyleElement type="firstSubtotalRow" dxfId="149"/>
      <tableStyleElement type="secondSubtotalRow" dxfId="148"/>
      <tableStyleElement type="firstColumnSubheading" dxfId="147"/>
      <tableStyleElement type="firstRowSubheading" dxfId="146"/>
      <tableStyleElement type="secondRowSubheading" dxfId="145"/>
      <tableStyleElement type="pageFieldLabels" dxfId="144"/>
      <tableStyleElement type="pageFieldValues" dxfId="143"/>
    </tableStyle>
    <tableStyle name="TableStyleMedium2 2" pivot="0" count="7" xr9:uid="{00000000-0011-0000-FFFF-FFFF01000000}">
      <tableStyleElement type="wholeTable" dxfId="142"/>
      <tableStyleElement type="headerRow" dxfId="141"/>
      <tableStyleElement type="totalRow" dxfId="140"/>
      <tableStyleElement type="firstColumn" dxfId="139"/>
      <tableStyleElement type="lastColumn" dxfId="138"/>
      <tableStyleElement type="firstRowStripe" dxfId="137"/>
      <tableStyleElement type="firstColumnStripe" dxfId="1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60960</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0"/>
          <a:ext cx="110490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er Castillo Diaz" refreshedDate="44888.395403703704" createdVersion="8" refreshedVersion="6" minRefreshableVersion="3" recordCount="45" xr:uid="{00000000-000A-0000-FFFF-FFFF07000000}">
  <cacheSource type="worksheet">
    <worksheetSource ref="A6:AB49" sheet="A&amp;I"/>
  </cacheSource>
  <cacheFields count="28">
    <cacheField name="Macroprocesos" numFmtId="0">
      <sharedItems containsBlank="1"/>
    </cacheField>
    <cacheField name="Procesos" numFmtId="0">
      <sharedItems containsBlank="1" longText="1"/>
    </cacheField>
    <cacheField name="Actividades" numFmtId="0">
      <sharedItems containsBlank="1" count="6">
        <s v="Administrativas"/>
        <s v="Servicios Generales "/>
        <s v="Mantenimiento "/>
        <s v="Servicio al Cliente"/>
        <s v="Traslados o comisiones"/>
        <m u="1"/>
      </sharedItems>
    </cacheField>
    <cacheField name="Descripción de la Actividad" numFmtId="0">
      <sharedItems containsBlank="1" longText="1"/>
    </cacheField>
    <cacheField name="Producto/Servicio" numFmtId="0">
      <sharedItems containsBlank="1" longText="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Emisiones"/>
        <s v="Generación_de_vertimientos"/>
        <s v="Consumo_del_recurso_hídrico"/>
        <s v="Generación_de_derrames"/>
        <s v="Uso_de_publicidad"/>
        <m u="1"/>
      </sharedItems>
    </cacheField>
    <cacheField name="Impacto ambiental" numFmtId="0">
      <sharedItems containsBlank="1" count="20">
        <s v="Contaminación por generación de residuos aprovechables"/>
        <s v="Aprovechamiento de residuos aprovechables"/>
        <s v="Agotamiento General de los recursos naturales"/>
        <s v="Desarrollo del recurso humano"/>
        <s v="Presión sobre el recurso energético eléctrico"/>
        <s v="Contaminación por emisión de sustancias molestas (olores)"/>
        <s v="Contaminación por emisión de sustancias tóxicas"/>
        <s v="Contaminación por emisión de ruido"/>
        <s v="Contaminación por descarga por aguas residuales domésticas"/>
        <s v="Agotamiento del recurso hídrico"/>
        <s v="Contaminación del suelo"/>
        <s v="Contaminación por generación de residuos orgánicos"/>
        <s v="Contaminación por generación de residuos peligrosos"/>
        <s v="Contaminación por generación de residuos No aprovechables"/>
        <s v="Contaminación por generación de residuos de escombro"/>
        <s v="Contaminación visual"/>
        <s v="Contaminación por emisión de contaminantes criterio"/>
        <s v="Contaminación por emisión de gases de efecto invernadero (GEI)"/>
        <m u="1"/>
        <s v="Aprovechamiento del recurso hídrico"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22" numFmtId="0">
      <sharedItems/>
    </cacheField>
    <cacheField name="Unidad de medición" numFmtId="0">
      <sharedItems containsNonDate="0" containsString="0" containsBlank="1"/>
    </cacheField>
    <cacheField name="Desempeño ambiental 2021" numFmtId="0">
      <sharedItems containsNonDate="0" containsString="0" containsBlank="1"/>
    </cacheField>
    <cacheField name="Meta porcentual 2022" numFmtId="0">
      <sharedItems containsNonDate="0" containsString="0" containsBlank="1"/>
    </cacheField>
    <cacheField name="Meta unitaria 2022" numFmtId="0">
      <sharedItems containsNonDate="0" containsString="0" containsBlank="1"/>
    </cacheField>
    <cacheField name="Desempeño ambiental 2022" numFmtId="0">
      <sharedItems containsNonDate="0" containsString="0" containsBlank="1"/>
    </cacheField>
    <cacheField name="Desviación meta 2022"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5">
  <r>
    <s v="Estratégicos_x000a_Misionales_x000a_Apoyo_x000a_Evaluación"/>
    <s v="Admistración de bienes y servicios_x000a_Gestión del Talento Humano_x000a_Gestión Documental_x000a_Planeación Estrátegica_x000a_Gestión Integral para el Seguimiento y Control a los Títulos Mineros de Títulos Mineros_x000a_Gestión Integral de las Comunicaciones y Relacionamiento_x000a_Atención Integral y servicios a Grupos de Interés_x000a_Administración de Tecnologías e Información_x000a_Evaluación, Control y Mejora"/>
    <x v="0"/>
    <s v="Gestionar y efectuar seguimiento a la prestación de los servicios generales del PAR_x000a_Gestionar y efectuar seguimiento a  la prestación del servicio de vigilancia y seguridad privada del PAR_x000a_Gestionar la prestación de los servicios públicos del PAR_x000a_Realizar las actividades requeridas para garantizar la concertación de objetivos para la evaluación del desempeño de los funcionarios de carrera administrativa_x000a_Distribuir las solicitudes entre los funcionarios competentes_x000a_Gestión Documental del archivo de gestión como central_x000a_Reportar y hacer seguimiento de indicadores_x000a_Implementación del Sistema Integrado de Gestión (reporte y remisión de información)_x000a_Seguimiento a las obligaciones_x000a_Evaluación integral del expediente y generación del auto de fiscalización integral_x000a_Proceso sancionatorio en caso de incumplimiento_x000a_Evaluación de documentos técnicos_x000a_Liquidación, Causación y Gestión del Recaudo del Canon Superficiario_x000a_Ejecución y cumplimientoa la mejora continua_x000a_Gestion de las comunicaciones externas e internas_x000a_Atención y pretación de servicios_x000a_Gestión de servicios de informacion y recursos tecnológicos"/>
    <s v="Informes de ejecución de actividades del proveedor de servicios generales_x000a_Informes de ejecución de actividades del proveedor de servicios de vigilancia y seguridad privada_x000a_Remisión de documentos para el pago de los servicios públicos_x000a_Formatos de Acuerdos de gestión y de Evaluación del desempeño laboral con concertaciones en firme_x000a_Reparto entre los funcionarios competentes_x000a_Cronograma de transferencias, FUID's y actas de transferencia_x000a_Reportar y hacer seguimiento de indicadores_x000a_Cumplimiento de los requisitos del SIG_x000a_Plan de acción de fiscalización - Auto de fiscalización integral (documental)_x000a_Auto de evaluación de documento técnico/ Acto administrativo de Imposición de multas Acto administrativo de caducidad o cancelación_x000a_Generación de ingresos por canon superficiario _x000a_Trámite a solicitudes externas e internas"/>
    <s v="PAR"/>
    <s v="PAR Pasto"/>
    <x v="0"/>
    <s v="Emergencia sanitaria por pandemia COVID-19"/>
    <x v="0"/>
    <x v="0"/>
    <x v="0"/>
    <s v="Geológico - suelo"/>
    <s v="Certero"/>
    <s v="Moderada"/>
    <s v="Moderado"/>
    <n v="5"/>
    <n v="3"/>
    <n v="15"/>
    <s v="Potencialmente no tolerable"/>
    <s v="No"/>
    <s v="La sede PAR se acoge a las dispocisiones de 2*3 de presencialidad para los funcionarios, reduciendo los niveles de generación de residuos. "/>
    <m/>
    <m/>
    <m/>
    <m/>
    <m/>
    <m/>
  </r>
  <r>
    <m/>
    <m/>
    <x v="0"/>
    <m/>
    <m/>
    <m/>
    <m/>
    <x v="1"/>
    <m/>
    <x v="0"/>
    <x v="1"/>
    <x v="1"/>
    <s v="Geológico - suelo"/>
    <s v="Certero"/>
    <s v="Moderada"/>
    <s v="Moderado"/>
    <n v="5"/>
    <n v="3"/>
    <n v="15"/>
    <s v="Potencialmente no tolerable"/>
    <s v="No"/>
    <s v="La sede hace la separación de residuos y su dispocisión a través de un gestor informal quien se encarga de hacer el aprovechamiento de este tipo de residuos. "/>
    <m/>
    <m/>
    <m/>
    <m/>
    <m/>
    <m/>
  </r>
  <r>
    <m/>
    <m/>
    <x v="0"/>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0"/>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0"/>
    <m/>
    <m/>
    <m/>
    <m/>
    <x v="1"/>
    <m/>
    <x v="3"/>
    <x v="4"/>
    <x v="0"/>
    <s v="Energético"/>
    <s v="Certero"/>
    <s v="Alta"/>
    <s v="Alto"/>
    <n v="5"/>
    <n v="5"/>
    <n v="25"/>
    <s v="No tolerable"/>
    <s v="Si"/>
    <s v="Todas las actividades administrativas que se ejecutan en el PAR, requieren del consumo de energía, generando presión sobre este componente."/>
    <m/>
    <m/>
    <m/>
    <m/>
    <m/>
    <m/>
  </r>
  <r>
    <s v="Apoyo"/>
    <s v="Administración de Bienes y Servicios"/>
    <x v="1"/>
    <s v="Limpieza y aseo_x000a_Cafetería_x000a_Manejo de sustancias químicas_x000a_Servicios de vigilancia y seguridad privada"/>
    <s v="Registros de la ejecución contractual_x000a_Registro de ingresos y operación_x000a_Registros de control"/>
    <s v="PAR"/>
    <s v="PAR Pasto"/>
    <x v="0"/>
    <s v="Emergencia sanitaria por pandemia COVID-19"/>
    <x v="4"/>
    <x v="5"/>
    <x v="0"/>
    <s v="Atmosférico - aire"/>
    <s v="Certero"/>
    <s v="Moderada"/>
    <s v="Moderado"/>
    <n v="5"/>
    <n v="3"/>
    <n v="15"/>
    <s v="Potencialmente no tolerable"/>
    <s v="No"/>
    <s v="Las principales actividades de servicios generales, emplean sustancias que generan emisiones que provocan contaminación."/>
    <m/>
    <m/>
    <m/>
    <m/>
    <m/>
    <m/>
  </r>
  <r>
    <m/>
    <m/>
    <x v="1"/>
    <m/>
    <m/>
    <m/>
    <m/>
    <x v="1"/>
    <m/>
    <x v="4"/>
    <x v="6"/>
    <x v="0"/>
    <s v="Atmosférico - aire"/>
    <s v="Probable"/>
    <s v="Moderada"/>
    <s v="Bajo"/>
    <n v="3"/>
    <n v="3"/>
    <n v="9"/>
    <s v="Tolerable"/>
    <s v="No"/>
    <s v="Las principales actividades de servicios generales, emplean sustancias que generan emisiones que provocan contaminación."/>
    <m/>
    <m/>
    <m/>
    <m/>
    <m/>
    <m/>
  </r>
  <r>
    <m/>
    <m/>
    <x v="1"/>
    <m/>
    <m/>
    <m/>
    <m/>
    <x v="1"/>
    <m/>
    <x v="4"/>
    <x v="7"/>
    <x v="0"/>
    <s v="Atmosférico - aire"/>
    <s v="Probable"/>
    <s v="Baja"/>
    <s v="Bajo"/>
    <n v="3"/>
    <n v="1"/>
    <n v="3"/>
    <s v="Tolerable"/>
    <s v="No"/>
    <s v="La contaminación por emisiones de ruido que genera el PAR es producido por el uso de la brilladora, cuya utilización sólo es durante los fines de semana. "/>
    <m/>
    <m/>
    <m/>
    <m/>
    <m/>
    <m/>
  </r>
  <r>
    <m/>
    <m/>
    <x v="1"/>
    <m/>
    <m/>
    <m/>
    <m/>
    <x v="1"/>
    <m/>
    <x v="5"/>
    <x v="8"/>
    <x v="0"/>
    <s v="Hidrológico - agua"/>
    <s v="Certero"/>
    <s v="Moderada"/>
    <s v="Moderado"/>
    <n v="5"/>
    <n v="3"/>
    <n v="15"/>
    <s v="Potencialmente no tolerable"/>
    <s v="No"/>
    <s v="Las principales actividades de servicios generales, generan vertimientos que son descargados en la red de alcantarillado de tipo doméstico."/>
    <m/>
    <m/>
    <m/>
    <m/>
    <m/>
    <m/>
  </r>
  <r>
    <m/>
    <m/>
    <x v="1"/>
    <m/>
    <m/>
    <m/>
    <m/>
    <x v="1"/>
    <m/>
    <x v="6"/>
    <x v="9"/>
    <x v="0"/>
    <s v="Hidrológico - agua"/>
    <s v="Certero"/>
    <s v="Alta"/>
    <s v="Alto"/>
    <n v="5"/>
    <n v="5"/>
    <n v="25"/>
    <s v="No tolerable"/>
    <s v="Si"/>
    <s v="Las principales actividades de servicios generales consumen recurso hídrico."/>
    <m/>
    <m/>
    <m/>
    <m/>
    <m/>
    <m/>
  </r>
  <r>
    <m/>
    <m/>
    <x v="1"/>
    <m/>
    <m/>
    <m/>
    <m/>
    <x v="1"/>
    <m/>
    <x v="7"/>
    <x v="10"/>
    <x v="0"/>
    <s v="Geológico - suelo"/>
    <s v="Probable"/>
    <s v="Baja"/>
    <s v="Bajo"/>
    <n v="3"/>
    <n v="1"/>
    <n v="3"/>
    <s v="Tolerable"/>
    <s v="No"/>
    <s v="Las principales actividades de servicios generales, emplean sustancias que en caso de derramamiento podrían generar contaminación."/>
    <m/>
    <m/>
    <m/>
    <m/>
    <m/>
    <m/>
  </r>
  <r>
    <m/>
    <m/>
    <x v="1"/>
    <m/>
    <m/>
    <m/>
    <m/>
    <x v="1"/>
    <m/>
    <x v="0"/>
    <x v="11"/>
    <x v="0"/>
    <s v="Geológico - suelo"/>
    <s v="Probable"/>
    <s v="Moderada"/>
    <s v="Bajo"/>
    <n v="3"/>
    <n v="3"/>
    <n v="9"/>
    <s v="Tolerable"/>
    <s v="No"/>
    <s v="Las actividades de servicios generales generan contaminación por residuos en proporción a las dinámicas de operación de la sede. "/>
    <m/>
    <m/>
    <m/>
    <m/>
    <m/>
    <m/>
  </r>
  <r>
    <m/>
    <m/>
    <x v="1"/>
    <m/>
    <m/>
    <m/>
    <m/>
    <x v="1"/>
    <m/>
    <x v="0"/>
    <x v="12"/>
    <x v="0"/>
    <s v="Geológico - suelo"/>
    <s v="Probable"/>
    <s v="Moderada"/>
    <s v="Bajo"/>
    <n v="3"/>
    <n v="3"/>
    <n v="9"/>
    <s v="Tolerable"/>
    <s v="No"/>
    <s v="El desarrollo de las actividades de servicios generales requiere el uso de sustancias y generan residuos de tipo peligroso. "/>
    <m/>
    <m/>
    <m/>
    <m/>
    <m/>
    <m/>
  </r>
  <r>
    <m/>
    <m/>
    <x v="1"/>
    <m/>
    <m/>
    <m/>
    <m/>
    <x v="1"/>
    <m/>
    <x v="0"/>
    <x v="0"/>
    <x v="0"/>
    <s v="Geológico - suelo"/>
    <s v="Certero"/>
    <s v="Moderada"/>
    <s v="Moderado"/>
    <n v="5"/>
    <n v="3"/>
    <n v="15"/>
    <s v="Potencialmente no tolerable"/>
    <s v="No"/>
    <s v="Las actividades de servicios generales generan contaminación por residuos en proporción a las dinámicas de operación de la sede. "/>
    <m/>
    <m/>
    <m/>
    <m/>
    <m/>
    <m/>
  </r>
  <r>
    <m/>
    <m/>
    <x v="1"/>
    <m/>
    <m/>
    <m/>
    <m/>
    <x v="1"/>
    <m/>
    <x v="0"/>
    <x v="13"/>
    <x v="0"/>
    <s v="Geológico - suelo"/>
    <s v="Certero"/>
    <s v="Moderada"/>
    <s v="Moderado"/>
    <n v="5"/>
    <n v="3"/>
    <n v="15"/>
    <s v="Potencialmente no tolerable"/>
    <s v="No"/>
    <s v="Las actividades de servicios generales generan contaminación por residuos en proporción a las dinámicas de operación de la sede. "/>
    <m/>
    <m/>
    <m/>
    <m/>
    <m/>
    <m/>
  </r>
  <r>
    <m/>
    <m/>
    <x v="1"/>
    <m/>
    <m/>
    <m/>
    <m/>
    <x v="1"/>
    <m/>
    <x v="0"/>
    <x v="1"/>
    <x v="1"/>
    <s v="Geológico - suelo"/>
    <s v="Certero"/>
    <s v="Baja"/>
    <s v="Bajo"/>
    <n v="5"/>
    <n v="1"/>
    <n v="5"/>
    <s v="Tolerable"/>
    <s v="No"/>
    <s v="Actualmente la ciudad de Pasto cuenta con servicio de recolección de residuos aprovechables diferenciado, garantizando así el aprovechamiento en la generación de los mismos. "/>
    <m/>
    <m/>
    <m/>
    <m/>
    <m/>
    <m/>
  </r>
  <r>
    <m/>
    <m/>
    <x v="1"/>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1"/>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1"/>
    <m/>
    <m/>
    <m/>
    <m/>
    <x v="1"/>
    <m/>
    <x v="3"/>
    <x v="4"/>
    <x v="0"/>
    <s v="Energético"/>
    <s v="Certero"/>
    <s v="Alta"/>
    <s v="Alto"/>
    <n v="5"/>
    <n v="5"/>
    <n v="25"/>
    <s v="No tolerable"/>
    <s v="Si"/>
    <s v="Todas las actividades de servicios generales que se ejecutan en el PAR, requieren del consumo de energía, generando presión sobre este componente."/>
    <m/>
    <m/>
    <m/>
    <m/>
    <m/>
    <m/>
  </r>
  <r>
    <s v="Apoyo"/>
    <s v="Admistración de bienes y servicios_x000a_Administración de tecnologías e información_x000a_Gestión documental"/>
    <x v="2"/>
    <s v="Infraestructura (adecuaciones físicas)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Registros e informes_x000a_Adecuaciones locativas_x000a_Servicio y reparación de equipos tecnológicos_x000a_Lavado de taques y control de plagas_x000a_Publicidad exterior "/>
    <s v="PAR"/>
    <s v="PAR Pasto"/>
    <x v="0"/>
    <s v="Emergencia sanitaria por pandemia COVID-19"/>
    <x v="4"/>
    <x v="6"/>
    <x v="0"/>
    <s v="Atmosférico - aire"/>
    <s v="Probable"/>
    <s v="Moderada"/>
    <s v="Bajo"/>
    <n v="3"/>
    <n v="3"/>
    <n v="9"/>
    <s v="Tolerable"/>
    <s v="No"/>
    <s v="El desarrollo de as actividades de mantenimiento, requieren el uso y empleo de sustancias tóxicas que pueden generar contaminación por emisiones. "/>
    <m/>
    <m/>
    <m/>
    <m/>
    <m/>
    <m/>
  </r>
  <r>
    <m/>
    <m/>
    <x v="2"/>
    <m/>
    <m/>
    <m/>
    <m/>
    <x v="1"/>
    <m/>
    <x v="4"/>
    <x v="5"/>
    <x v="0"/>
    <s v="Atmosférico - aire"/>
    <s v="Probable"/>
    <s v="Moderada"/>
    <s v="Bajo"/>
    <n v="3"/>
    <n v="3"/>
    <n v="9"/>
    <s v="Tolerable"/>
    <s v="No"/>
    <s v="Las principales actividades de mantenimiento, emplean sustancias que generan emisiones que provocan contaminación."/>
    <m/>
    <m/>
    <m/>
    <m/>
    <m/>
    <m/>
  </r>
  <r>
    <m/>
    <m/>
    <x v="2"/>
    <m/>
    <m/>
    <m/>
    <m/>
    <x v="1"/>
    <m/>
    <x v="4"/>
    <x v="7"/>
    <x v="0"/>
    <s v="Atmosférico - aire"/>
    <s v="Probable"/>
    <s v="Moderada"/>
    <s v="Bajo"/>
    <n v="3"/>
    <n v="3"/>
    <n v="9"/>
    <s v="Tolerable"/>
    <s v="No"/>
    <s v="Las actividades de operación que requieren traslado y/o comisión generan emisiones que afectan el medio ambiente y contaminan auditivamente. "/>
    <m/>
    <m/>
    <m/>
    <m/>
    <m/>
    <m/>
  </r>
  <r>
    <m/>
    <m/>
    <x v="2"/>
    <m/>
    <m/>
    <m/>
    <m/>
    <x v="1"/>
    <m/>
    <x v="5"/>
    <x v="8"/>
    <x v="0"/>
    <s v="Hidrológico - agua"/>
    <s v="Probable"/>
    <s v="Moderada"/>
    <s v="Bajo"/>
    <n v="3"/>
    <n v="3"/>
    <n v="9"/>
    <s v="Tolerable"/>
    <s v="No"/>
    <s v="Las principales actividades de mantenimiento, generan vertimientos que son descargados en la red de alcantarillado de tipo doméstico."/>
    <m/>
    <m/>
    <m/>
    <m/>
    <m/>
    <m/>
  </r>
  <r>
    <m/>
    <m/>
    <x v="2"/>
    <m/>
    <m/>
    <m/>
    <m/>
    <x v="1"/>
    <m/>
    <x v="6"/>
    <x v="9"/>
    <x v="0"/>
    <s v="Hidrológico - agua"/>
    <s v="Probable"/>
    <s v="Alta"/>
    <s v="Moderado"/>
    <n v="3"/>
    <n v="5"/>
    <n v="15"/>
    <s v="Potencialmente no tolerable"/>
    <s v="No"/>
    <s v="Las principales actividades de mantenimiento consumen recurso hídrico."/>
    <m/>
    <m/>
    <m/>
    <m/>
    <m/>
    <m/>
  </r>
  <r>
    <m/>
    <m/>
    <x v="2"/>
    <m/>
    <m/>
    <m/>
    <m/>
    <x v="1"/>
    <m/>
    <x v="7"/>
    <x v="10"/>
    <x v="0"/>
    <s v="Geológico - suelo"/>
    <s v="Probable"/>
    <s v="Moderada"/>
    <s v="Bajo"/>
    <n v="3"/>
    <n v="3"/>
    <n v="9"/>
    <s v="Tolerable"/>
    <s v="No"/>
    <s v="Las principales actividades de mantenimiento, emplean sustancias que en caso de derramamiento podrían generar contaminación."/>
    <m/>
    <m/>
    <m/>
    <m/>
    <m/>
    <m/>
  </r>
  <r>
    <m/>
    <m/>
    <x v="2"/>
    <m/>
    <m/>
    <m/>
    <m/>
    <x v="1"/>
    <m/>
    <x v="0"/>
    <x v="14"/>
    <x v="0"/>
    <s v="Geológico - suelo"/>
    <s v="Probable"/>
    <s v="Alta"/>
    <s v="Moderado"/>
    <n v="3"/>
    <n v="5"/>
    <n v="15"/>
    <s v="Potencialmente no tolerable"/>
    <s v="No"/>
    <s v="Las principales actividades de mantenimiento generan residuos de escombro que contaminan el medio ambiente."/>
    <m/>
    <m/>
    <m/>
    <m/>
    <m/>
    <m/>
  </r>
  <r>
    <m/>
    <m/>
    <x v="2"/>
    <m/>
    <m/>
    <m/>
    <m/>
    <x v="1"/>
    <m/>
    <x v="0"/>
    <x v="0"/>
    <x v="0"/>
    <s v="Geológico - suelo"/>
    <s v="Probable"/>
    <s v="Moderada"/>
    <s v="Bajo"/>
    <n v="3"/>
    <n v="3"/>
    <n v="9"/>
    <s v="Tolerable"/>
    <s v="No"/>
    <s v="Las principales actividades de mantenimiento generan residuos que contaminan el medio ambiente."/>
    <m/>
    <m/>
    <m/>
    <m/>
    <m/>
    <m/>
  </r>
  <r>
    <m/>
    <m/>
    <x v="2"/>
    <m/>
    <m/>
    <m/>
    <m/>
    <x v="1"/>
    <m/>
    <x v="0"/>
    <x v="13"/>
    <x v="0"/>
    <s v="Geológico - suelo"/>
    <s v="Probable"/>
    <s v="Moderada"/>
    <s v="Bajo"/>
    <n v="3"/>
    <n v="3"/>
    <n v="9"/>
    <s v="Tolerable"/>
    <s v="No"/>
    <s v="Las principales actividades de mantenimiento generan residuos que contaminan el medio ambiente."/>
    <m/>
    <m/>
    <m/>
    <m/>
    <m/>
    <m/>
  </r>
  <r>
    <m/>
    <m/>
    <x v="2"/>
    <m/>
    <m/>
    <m/>
    <m/>
    <x v="1"/>
    <m/>
    <x v="0"/>
    <x v="1"/>
    <x v="1"/>
    <s v="Geológico - suelo"/>
    <s v="Probable"/>
    <s v="Moderada"/>
    <s v="Bajo"/>
    <n v="3"/>
    <n v="3"/>
    <n v="9"/>
    <s v="Tolerable"/>
    <s v="No"/>
    <s v="Actualmente la ciudad de Pasto cuenta con servicio de recolección de residuos aprovechables diferenciado, garantizando así el aprovechamiento en la generación de los mismos. "/>
    <m/>
    <m/>
    <m/>
    <m/>
    <m/>
    <m/>
  </r>
  <r>
    <m/>
    <m/>
    <x v="2"/>
    <m/>
    <m/>
    <m/>
    <m/>
    <x v="1"/>
    <m/>
    <x v="0"/>
    <x v="12"/>
    <x v="0"/>
    <s v="Geológico - suelo"/>
    <s v="Certero"/>
    <s v="Moderada"/>
    <s v="Moderado"/>
    <n v="5"/>
    <n v="3"/>
    <n v="15"/>
    <s v="Potencialmente no tolerable"/>
    <s v="No"/>
    <s v="Las principales actividades de mantenimiento generan residuos que contaminan el medio ambiente."/>
    <m/>
    <m/>
    <m/>
    <m/>
    <m/>
    <m/>
  </r>
  <r>
    <m/>
    <m/>
    <x v="2"/>
    <m/>
    <m/>
    <m/>
    <m/>
    <x v="1"/>
    <m/>
    <x v="1"/>
    <x v="2"/>
    <x v="0"/>
    <s v="Geológico - suelo"/>
    <s v="Certero"/>
    <s v="Moderada"/>
    <s v="Moderado"/>
    <n v="5"/>
    <n v="3"/>
    <n v="15"/>
    <s v="Potencialmente no tolerable"/>
    <s v="No"/>
    <s v="La sede PAR con relación a las actividades de mantenimiento consume en proporcionalidad materias primas e insumos. "/>
    <m/>
    <m/>
    <m/>
    <m/>
    <m/>
    <m/>
  </r>
  <r>
    <m/>
    <m/>
    <x v="2"/>
    <m/>
    <m/>
    <m/>
    <m/>
    <x v="1"/>
    <m/>
    <x v="2"/>
    <x v="3"/>
    <x v="1"/>
    <s v="Sociocultural - social"/>
    <s v="Probable"/>
    <s v="Baja"/>
    <s v="Bajo"/>
    <n v="3"/>
    <n v="1"/>
    <n v="3"/>
    <s v="Tolerable"/>
    <s v="No"/>
    <s v="La ANM aporta a la generación de empleo con ingresos por encima del promedio y aportando a una tasa de desempleo por encima del promerio nacional. "/>
    <m/>
    <m/>
    <m/>
    <m/>
    <m/>
    <m/>
  </r>
  <r>
    <m/>
    <m/>
    <x v="2"/>
    <m/>
    <m/>
    <m/>
    <m/>
    <x v="1"/>
    <m/>
    <x v="8"/>
    <x v="15"/>
    <x v="0"/>
    <s v="Paisajístico"/>
    <s v="Certero"/>
    <s v="Baja"/>
    <s v="Bajo"/>
    <n v="5"/>
    <n v="1"/>
    <n v="5"/>
    <s v="Tolerable"/>
    <s v="No"/>
    <s v="La sede PAR cuenta con un (1) letrero exterior, cuya contaminación puede catagolarse como baja teniendo en cuenta la ubicación del Punto de Atención Regional. "/>
    <m/>
    <m/>
    <m/>
    <m/>
    <m/>
    <m/>
  </r>
  <r>
    <m/>
    <m/>
    <x v="2"/>
    <m/>
    <m/>
    <m/>
    <m/>
    <x v="1"/>
    <m/>
    <x v="3"/>
    <x v="4"/>
    <x v="0"/>
    <s v="Energético"/>
    <s v="Certero"/>
    <s v="Alta"/>
    <s v="Alto"/>
    <n v="5"/>
    <n v="5"/>
    <n v="25"/>
    <s v="No tolerable"/>
    <s v="Si"/>
    <s v="Todas las actividades de mantenimiento que se ejecutan en el PAR, requieren del consumo de energía, generando presión sobre este componente."/>
    <m/>
    <m/>
    <m/>
    <m/>
    <m/>
    <m/>
  </r>
  <r>
    <s v="Misionales"/>
    <s v="Gestión Integral de las Comunicaciones y Relacionamiento_x000a_Atención Integral y servicios a Grupos de Interés"/>
    <x v="3"/>
    <s v="Atención y respuesta de PQRS_x000a_Atención de trámites_x000a_Notificaciones_x000a_Encuestas de satisfacción"/>
    <s v="Respuesta a tramites, servicios de la ANM / Todo el portafolio se servicios estratégicos de la ANM_x000a_Respuestas a PQRS (dentro del término legal)_x000a_Informe de gestión de PQRS_x000a_Actos Administrativos notificados_x000a_Formatos de relación de autos y de resoluciones _x000a_Correo electrónico y registro en ANNA Minería _x000a_Comunicación de salida_x000a_Certificación de notificación electrónica_x000a_Prueba de entrega de la empresa de correspondencia_x000a_Registro en ANNA Minería_x000a_Constancia de ejecutoria_x000a_Comunicaciones de salida internas y externas"/>
    <s v="PAR"/>
    <s v="PAR Pasto"/>
    <x v="0"/>
    <s v="Emergencia sanitaria por pandemia COVID-19"/>
    <x v="0"/>
    <x v="0"/>
    <x v="0"/>
    <s v="Geológico - suelo"/>
    <s v="Certero"/>
    <s v="Moderada"/>
    <s v="Moderado"/>
    <n v="5"/>
    <n v="3"/>
    <n v="15"/>
    <s v="Potencialmente no tolerable"/>
    <s v="No"/>
    <s v="Las principales actividades de servicio al cliente generan residuos que contaminan el medio ambiente."/>
    <m/>
    <m/>
    <m/>
    <m/>
    <m/>
    <m/>
  </r>
  <r>
    <m/>
    <m/>
    <x v="3"/>
    <m/>
    <m/>
    <m/>
    <m/>
    <x v="1"/>
    <m/>
    <x v="0"/>
    <x v="1"/>
    <x v="1"/>
    <s v="Geológico - suelo"/>
    <s v="Certero"/>
    <s v="Moderada"/>
    <s v="Moderado"/>
    <n v="5"/>
    <n v="3"/>
    <n v="15"/>
    <s v="Potencialmente no tolerable"/>
    <s v="No"/>
    <s v="Actualmente la ciudad de Pasto cuenta con servicio de recolección de residuos aprovechables diferenciado, garantizando así el aprovechamiento en la generación de los mismos. "/>
    <m/>
    <m/>
    <m/>
    <m/>
    <m/>
    <m/>
  </r>
  <r>
    <m/>
    <m/>
    <x v="3"/>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3"/>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3"/>
    <m/>
    <m/>
    <m/>
    <m/>
    <x v="1"/>
    <m/>
    <x v="3"/>
    <x v="4"/>
    <x v="0"/>
    <s v="Energético"/>
    <s v="Certero"/>
    <s v="Alta"/>
    <s v="Alto"/>
    <n v="5"/>
    <n v="5"/>
    <n v="25"/>
    <s v="No tolerable"/>
    <s v="Si"/>
    <s v="Todas las actividades de servicio al cliente que se ejecutan en el PAR, requieren del consumo de energía, generando presión sobre este componente."/>
    <m/>
    <m/>
    <m/>
    <m/>
    <m/>
    <m/>
  </r>
  <r>
    <s v="Misionales"/>
    <s v="Gestión Integral para el Seguimiento y control a los Títulos Mineros"/>
    <x v="4"/>
    <s v="Fiscalización Integral _x000a_Inspección de Campo"/>
    <s v="Auto de fiscalización integral_x000a_Acto administrativos_x000a_Concepto Técnico"/>
    <s v="PAR"/>
    <s v="PAR Pasto"/>
    <x v="0"/>
    <s v="Emergencia sanitaria por pandemia COVID-20"/>
    <x v="0"/>
    <x v="12"/>
    <x v="0"/>
    <s v="Geológico - suelo"/>
    <s v="Certero"/>
    <s v="Moderada"/>
    <s v="Moderado"/>
    <n v="5"/>
    <n v="3"/>
    <n v="15"/>
    <s v="Potencialmente no tolerable"/>
    <s v="No"/>
    <s v="Las actividades de operación que requieren traslado y/o comisión generan residuos peligrosos que contaminan el medio ambiente."/>
    <m/>
    <m/>
    <m/>
    <m/>
    <m/>
    <m/>
  </r>
  <r>
    <m/>
    <m/>
    <x v="4"/>
    <m/>
    <m/>
    <m/>
    <m/>
    <x v="1"/>
    <m/>
    <x v="4"/>
    <x v="16"/>
    <x v="0"/>
    <s v="Atmosférico - aire"/>
    <s v="Certero"/>
    <s v="Alta"/>
    <s v="Alto"/>
    <n v="5"/>
    <n v="5"/>
    <n v="25"/>
    <s v="No tolerable"/>
    <s v="Si"/>
    <s v="Las actividades de operación que requieren traslado y/o comisión generan emisiones con contaminantes criterio que afectan el medio ambiente."/>
    <m/>
    <m/>
    <m/>
    <m/>
    <m/>
    <m/>
  </r>
  <r>
    <m/>
    <m/>
    <x v="4"/>
    <m/>
    <m/>
    <m/>
    <m/>
    <x v="1"/>
    <m/>
    <x v="4"/>
    <x v="17"/>
    <x v="0"/>
    <s v="Atmosférico - aire"/>
    <s v="Certero"/>
    <s v="Alta"/>
    <s v="Alto"/>
    <n v="5"/>
    <n v="5"/>
    <n v="25"/>
    <s v="No tolerable"/>
    <s v="Si"/>
    <s v="Las actividades de operación que requieren traslado y/o comisión generan emisiones GEI que afectan el medio ambiente."/>
    <m/>
    <m/>
    <m/>
    <m/>
    <m/>
    <m/>
  </r>
  <r>
    <m/>
    <m/>
    <x v="4"/>
    <m/>
    <m/>
    <m/>
    <m/>
    <x v="1"/>
    <m/>
    <x v="4"/>
    <x v="7"/>
    <x v="0"/>
    <s v="Atmosférico - aire"/>
    <s v="Probable"/>
    <s v="Baja"/>
    <s v="Bajo"/>
    <n v="3"/>
    <n v="1"/>
    <n v="3"/>
    <s v="Tolerable"/>
    <s v="No"/>
    <s v="Las actividades de operación que requieren traslado y/o comisión generan emisiones que afectan el medio ambiente y contaminan auditivamente."/>
    <m/>
    <m/>
    <m/>
    <m/>
    <m/>
    <m/>
  </r>
  <r>
    <m/>
    <m/>
    <x v="4"/>
    <m/>
    <m/>
    <m/>
    <m/>
    <x v="1"/>
    <m/>
    <x v="7"/>
    <x v="10"/>
    <x v="0"/>
    <s v="Atmosférico - aire"/>
    <s v="Probable"/>
    <s v="Baja"/>
    <s v="Bajo"/>
    <n v="3"/>
    <n v="1"/>
    <n v="3"/>
    <s v="Tolerable"/>
    <s v="No"/>
    <s v="Las principales actividades de traslado y/o comisiónes, emplean sustancias que en caso de derramamiento podrían generar contaminación."/>
    <m/>
    <m/>
    <m/>
    <m/>
    <m/>
    <m/>
  </r>
  <r>
    <m/>
    <m/>
    <x v="4"/>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1" cacheId="36568" applyNumberFormats="0" applyBorderFormats="0" applyFontFormats="0" applyPatternFormats="0" applyAlignmentFormats="0" applyWidthHeightFormats="1" dataCaption="Valores" updatedVersion="6"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pivotField axis="axisPage" compact="0" outline="0" showAll="0">
      <items count="7">
        <item m="1" x="5"/>
        <item x="0"/>
        <item x="1"/>
        <item x="2"/>
        <item x="3"/>
        <item x="4"/>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1">
        <item sd="0" x="6"/>
        <item sd="0" m="1" x="9"/>
        <item sd="0" x="0"/>
        <item sd="0" x="1"/>
        <item sd="0" x="2"/>
        <item sd="0" x="3"/>
        <item sd="0" x="4"/>
        <item sd="0" x="5"/>
        <item sd="0" x="7"/>
        <item sd="0" x="8"/>
        <item t="default"/>
      </items>
    </pivotField>
    <pivotField axis="axisRow" compact="0" outline="0" showAll="0">
      <items count="21">
        <item m="1" x="19"/>
        <item m="1" x="18"/>
        <item x="12"/>
        <item x="0"/>
        <item x="1"/>
        <item x="2"/>
        <item x="3"/>
        <item x="4"/>
        <item x="5"/>
        <item x="6"/>
        <item x="8"/>
        <item x="9"/>
        <item x="10"/>
        <item x="11"/>
        <item x="13"/>
        <item x="7"/>
        <item x="14"/>
        <item x="15"/>
        <item x="16"/>
        <item x="17"/>
        <item t="default"/>
      </items>
    </pivotField>
    <pivotField axis="axisPage" compact="0" outline="0"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9" baseItem="0" numFmtId="1"/>
  </dataFields>
  <formats count="66">
    <format dxfId="70">
      <pivotArea dataOnly="0" labelOnly="1" outline="0" axis="axisValues" fieldPosition="0"/>
    </format>
    <format dxfId="71">
      <pivotArea field="9" type="button" dataOnly="0" labelOnly="1" outline="0" axis="axisRow" fieldPosition="0"/>
    </format>
    <format dxfId="72">
      <pivotArea field="10" type="button" dataOnly="0" labelOnly="1" outline="0" axis="axisRow" fieldPosition="1"/>
    </format>
    <format dxfId="73">
      <pivotArea dataOnly="0" labelOnly="1" outline="0" axis="axisValues" fieldPosition="0"/>
    </format>
    <format dxfId="74">
      <pivotArea field="9" type="button" dataOnly="0" labelOnly="1" outline="0" axis="axisRow" fieldPosition="0"/>
    </format>
    <format dxfId="75">
      <pivotArea field="10" type="button" dataOnly="0" labelOnly="1" outline="0" axis="axisRow" fieldPosition="1"/>
    </format>
    <format dxfId="76">
      <pivotArea dataOnly="0" labelOnly="1" outline="0" axis="axisValues" fieldPosition="0"/>
    </format>
    <format dxfId="77">
      <pivotArea type="all" dataOnly="0" outline="0" fieldPosition="0"/>
    </format>
    <format dxfId="78">
      <pivotArea outline="0" collapsedLevelsAreSubtotals="1" fieldPosition="0"/>
    </format>
    <format dxfId="79">
      <pivotArea field="9" type="button" dataOnly="0" labelOnly="1" outline="0" axis="axisRow" fieldPosition="0"/>
    </format>
    <format dxfId="80">
      <pivotArea field="10" type="button" dataOnly="0" labelOnly="1" outline="0" axis="axisRow" fieldPosition="1"/>
    </format>
    <format dxfId="81">
      <pivotArea dataOnly="0" labelOnly="1" outline="0" fieldPosition="0">
        <references count="1">
          <reference field="9" count="0"/>
        </references>
      </pivotArea>
    </format>
    <format dxfId="82">
      <pivotArea dataOnly="0" labelOnly="1" outline="0" fieldPosition="0">
        <references count="1">
          <reference field="9" count="1" defaultSubtotal="1">
            <x v="1"/>
          </reference>
        </references>
      </pivotArea>
    </format>
    <format dxfId="83">
      <pivotArea dataOnly="0" labelOnly="1" grandRow="1" outline="0" fieldPosition="0"/>
    </format>
    <format dxfId="84">
      <pivotArea dataOnly="0" labelOnly="1" outline="0" fieldPosition="0">
        <references count="2">
          <reference field="9" count="1" selected="0">
            <x v="1"/>
          </reference>
          <reference field="10" count="1">
            <x v="1"/>
          </reference>
        </references>
      </pivotArea>
    </format>
    <format dxfId="85">
      <pivotArea dataOnly="0" labelOnly="1" outline="0" axis="axisValues" fieldPosition="0"/>
    </format>
    <format dxfId="86">
      <pivotArea type="all" dataOnly="0" outline="0" fieldPosition="0"/>
    </format>
    <format dxfId="87">
      <pivotArea outline="0" collapsedLevelsAreSubtotals="1" fieldPosition="0"/>
    </format>
    <format dxfId="88">
      <pivotArea field="9" type="button" dataOnly="0" labelOnly="1" outline="0" axis="axisRow" fieldPosition="0"/>
    </format>
    <format dxfId="89">
      <pivotArea field="10" type="button" dataOnly="0" labelOnly="1" outline="0" axis="axisRow" fieldPosition="1"/>
    </format>
    <format dxfId="90">
      <pivotArea dataOnly="0" labelOnly="1" outline="0" fieldPosition="0">
        <references count="1">
          <reference field="9" count="0"/>
        </references>
      </pivotArea>
    </format>
    <format dxfId="91">
      <pivotArea dataOnly="0" labelOnly="1" outline="0" fieldPosition="0">
        <references count="1">
          <reference field="9" count="1" defaultSubtotal="1">
            <x v="1"/>
          </reference>
        </references>
      </pivotArea>
    </format>
    <format dxfId="92">
      <pivotArea dataOnly="0" labelOnly="1" grandRow="1" outline="0" fieldPosition="0"/>
    </format>
    <format dxfId="93">
      <pivotArea dataOnly="0" labelOnly="1" outline="0" fieldPosition="0">
        <references count="2">
          <reference field="9" count="1" selected="0">
            <x v="1"/>
          </reference>
          <reference field="10" count="1">
            <x v="1"/>
          </reference>
        </references>
      </pivotArea>
    </format>
    <format dxfId="94">
      <pivotArea dataOnly="0" labelOnly="1" outline="0" axis="axisValues" fieldPosition="0"/>
    </format>
    <format dxfId="95">
      <pivotArea outline="0" fieldPosition="0">
        <references count="1">
          <reference field="9" count="0" selected="0"/>
        </references>
      </pivotArea>
    </format>
    <format dxfId="96">
      <pivotArea field="9" type="button" dataOnly="0" labelOnly="1" outline="0" axis="axisRow" fieldPosition="0"/>
    </format>
    <format dxfId="97">
      <pivotArea field="10" type="button" dataOnly="0" labelOnly="1" outline="0" axis="axisRow" fieldPosition="1"/>
    </format>
    <format dxfId="98">
      <pivotArea dataOnly="0" labelOnly="1" outline="0" fieldPosition="0">
        <references count="1">
          <reference field="9" count="0"/>
        </references>
      </pivotArea>
    </format>
    <format dxfId="99">
      <pivotArea dataOnly="0" labelOnly="1" outline="0" axis="axisValues" fieldPosition="0"/>
    </format>
    <format dxfId="100">
      <pivotArea outline="0" collapsedLevelsAreSubtotals="1" fieldPosition="0"/>
    </format>
    <format dxfId="101">
      <pivotArea outline="0" collapsedLevelsAreSubtotals="1" fieldPosition="0"/>
    </format>
    <format dxfId="102">
      <pivotArea type="all" dataOnly="0" outline="0" fieldPosition="0"/>
    </format>
    <format dxfId="103">
      <pivotArea outline="0" collapsedLevelsAreSubtotals="1" fieldPosition="0"/>
    </format>
    <format dxfId="104">
      <pivotArea field="9" type="button" dataOnly="0" labelOnly="1" outline="0" axis="axisRow" fieldPosition="0"/>
    </format>
    <format dxfId="105">
      <pivotArea field="10" type="button" dataOnly="0" labelOnly="1" outline="0" axis="axisRow" fieldPosition="1"/>
    </format>
    <format dxfId="106">
      <pivotArea dataOnly="0" labelOnly="1" outline="0" fieldPosition="0">
        <references count="1">
          <reference field="9" count="0"/>
        </references>
      </pivotArea>
    </format>
    <format dxfId="107">
      <pivotArea dataOnly="0" labelOnly="1" outline="0" fieldPosition="0">
        <references count="1">
          <reference field="9" count="0" defaultSubtotal="1"/>
        </references>
      </pivotArea>
    </format>
    <format dxfId="108">
      <pivotArea dataOnly="0" labelOnly="1" grandRow="1" outline="0" fieldPosition="0"/>
    </format>
    <format dxfId="109">
      <pivotArea dataOnly="0" labelOnly="1" outline="0" fieldPosition="0">
        <references count="2">
          <reference field="9" count="1" selected="0">
            <x v="0"/>
          </reference>
          <reference field="10" count="1">
            <x v="11"/>
          </reference>
        </references>
      </pivotArea>
    </format>
    <format dxfId="110">
      <pivotArea dataOnly="0" labelOnly="1" outline="0" fieldPosition="0">
        <references count="2">
          <reference field="9" count="1" selected="0">
            <x v="2"/>
          </reference>
          <reference field="10" count="6">
            <x v="2"/>
            <x v="3"/>
            <x v="4"/>
            <x v="13"/>
            <x v="14"/>
            <x v="16"/>
          </reference>
        </references>
      </pivotArea>
    </format>
    <format dxfId="111">
      <pivotArea dataOnly="0" labelOnly="1" outline="0" fieldPosition="0">
        <references count="2">
          <reference field="9" count="1" selected="0">
            <x v="3"/>
          </reference>
          <reference field="10" count="1">
            <x v="5"/>
          </reference>
        </references>
      </pivotArea>
    </format>
    <format dxfId="112">
      <pivotArea dataOnly="0" labelOnly="1" outline="0" fieldPosition="0">
        <references count="2">
          <reference field="9" count="1" selected="0">
            <x v="4"/>
          </reference>
          <reference field="10" count="1">
            <x v="6"/>
          </reference>
        </references>
      </pivotArea>
    </format>
    <format dxfId="113">
      <pivotArea dataOnly="0" labelOnly="1" outline="0" fieldPosition="0">
        <references count="2">
          <reference field="9" count="1" selected="0">
            <x v="5"/>
          </reference>
          <reference field="10" count="1">
            <x v="7"/>
          </reference>
        </references>
      </pivotArea>
    </format>
    <format dxfId="114">
      <pivotArea dataOnly="0" labelOnly="1" outline="0" fieldPosition="0">
        <references count="2">
          <reference field="9" count="1" selected="0">
            <x v="6"/>
          </reference>
          <reference field="10" count="5">
            <x v="8"/>
            <x v="9"/>
            <x v="15"/>
            <x v="18"/>
            <x v="19"/>
          </reference>
        </references>
      </pivotArea>
    </format>
    <format dxfId="115">
      <pivotArea dataOnly="0" labelOnly="1" outline="0" fieldPosition="0">
        <references count="2">
          <reference field="9" count="1" selected="0">
            <x v="7"/>
          </reference>
          <reference field="10" count="1">
            <x v="10"/>
          </reference>
        </references>
      </pivotArea>
    </format>
    <format dxfId="116">
      <pivotArea dataOnly="0" labelOnly="1" outline="0" fieldPosition="0">
        <references count="2">
          <reference field="9" count="1" selected="0">
            <x v="8"/>
          </reference>
          <reference field="10" count="1">
            <x v="12"/>
          </reference>
        </references>
      </pivotArea>
    </format>
    <format dxfId="117">
      <pivotArea dataOnly="0" labelOnly="1" outline="0" fieldPosition="0">
        <references count="2">
          <reference field="9" count="1" selected="0">
            <x v="9"/>
          </reference>
          <reference field="10" count="1">
            <x v="17"/>
          </reference>
        </references>
      </pivotArea>
    </format>
    <format dxfId="118">
      <pivotArea dataOnly="0" labelOnly="1" outline="0" axis="axisValues" fieldPosition="0"/>
    </format>
    <format dxfId="119">
      <pivotArea type="all" dataOnly="0" outline="0" fieldPosition="0"/>
    </format>
    <format dxfId="120">
      <pivotArea outline="0" collapsedLevelsAreSubtotals="1" fieldPosition="0"/>
    </format>
    <format dxfId="121">
      <pivotArea field="9" type="button" dataOnly="0" labelOnly="1" outline="0" axis="axisRow" fieldPosition="0"/>
    </format>
    <format dxfId="122">
      <pivotArea field="10" type="button" dataOnly="0" labelOnly="1" outline="0" axis="axisRow" fieldPosition="1"/>
    </format>
    <format dxfId="123">
      <pivotArea dataOnly="0" labelOnly="1" outline="0" fieldPosition="0">
        <references count="1">
          <reference field="9" count="0"/>
        </references>
      </pivotArea>
    </format>
    <format dxfId="124">
      <pivotArea dataOnly="0" labelOnly="1" outline="0" fieldPosition="0">
        <references count="1">
          <reference field="9" count="0" defaultSubtotal="1"/>
        </references>
      </pivotArea>
    </format>
    <format dxfId="125">
      <pivotArea dataOnly="0" labelOnly="1" grandRow="1" outline="0" fieldPosition="0"/>
    </format>
    <format dxfId="126">
      <pivotArea dataOnly="0" labelOnly="1" outline="0" fieldPosition="0">
        <references count="2">
          <reference field="9" count="1" selected="0">
            <x v="0"/>
          </reference>
          <reference field="10" count="1">
            <x v="11"/>
          </reference>
        </references>
      </pivotArea>
    </format>
    <format dxfId="127">
      <pivotArea dataOnly="0" labelOnly="1" outline="0" fieldPosition="0">
        <references count="2">
          <reference field="9" count="1" selected="0">
            <x v="2"/>
          </reference>
          <reference field="10" count="6">
            <x v="2"/>
            <x v="3"/>
            <x v="4"/>
            <x v="13"/>
            <x v="14"/>
            <x v="16"/>
          </reference>
        </references>
      </pivotArea>
    </format>
    <format dxfId="128">
      <pivotArea dataOnly="0" labelOnly="1" outline="0" fieldPosition="0">
        <references count="2">
          <reference field="9" count="1" selected="0">
            <x v="3"/>
          </reference>
          <reference field="10" count="1">
            <x v="5"/>
          </reference>
        </references>
      </pivotArea>
    </format>
    <format dxfId="129">
      <pivotArea dataOnly="0" labelOnly="1" outline="0" fieldPosition="0">
        <references count="2">
          <reference field="9" count="1" selected="0">
            <x v="4"/>
          </reference>
          <reference field="10" count="1">
            <x v="6"/>
          </reference>
        </references>
      </pivotArea>
    </format>
    <format dxfId="130">
      <pivotArea dataOnly="0" labelOnly="1" outline="0" fieldPosition="0">
        <references count="2">
          <reference field="9" count="1" selected="0">
            <x v="5"/>
          </reference>
          <reference field="10" count="1">
            <x v="7"/>
          </reference>
        </references>
      </pivotArea>
    </format>
    <format dxfId="131">
      <pivotArea dataOnly="0" labelOnly="1" outline="0" fieldPosition="0">
        <references count="2">
          <reference field="9" count="1" selected="0">
            <x v="6"/>
          </reference>
          <reference field="10" count="5">
            <x v="8"/>
            <x v="9"/>
            <x v="15"/>
            <x v="18"/>
            <x v="19"/>
          </reference>
        </references>
      </pivotArea>
    </format>
    <format dxfId="132">
      <pivotArea dataOnly="0" labelOnly="1" outline="0" fieldPosition="0">
        <references count="2">
          <reference field="9" count="1" selected="0">
            <x v="7"/>
          </reference>
          <reference field="10" count="1">
            <x v="10"/>
          </reference>
        </references>
      </pivotArea>
    </format>
    <format dxfId="133">
      <pivotArea dataOnly="0" labelOnly="1" outline="0" fieldPosition="0">
        <references count="2">
          <reference field="9" count="1" selected="0">
            <x v="8"/>
          </reference>
          <reference field="10" count="1">
            <x v="12"/>
          </reference>
        </references>
      </pivotArea>
    </format>
    <format dxfId="134">
      <pivotArea dataOnly="0" labelOnly="1" outline="0" fieldPosition="0">
        <references count="2">
          <reference field="9" count="1" selected="0">
            <x v="9"/>
          </reference>
          <reference field="10" count="1">
            <x v="17"/>
          </reference>
        </references>
      </pivotArea>
    </format>
    <format dxfId="135">
      <pivotArea dataOnly="0" labelOnly="1" outline="0" axis="axisValues" fieldPosition="0"/>
    </format>
  </formats>
  <conditionalFormats count="4">
    <conditionalFormat priority="4">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3">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2">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1">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69" dataDxfId="68">
  <autoFilter ref="A1:A6" xr:uid="{00000000-0009-0000-0100-000008000000}"/>
  <tableColumns count="1">
    <tableColumn id="1" xr3:uid="{00000000-0010-0000-0000-000001000000}" name="ESSM"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42" dataDxfId="41">
  <autoFilter ref="L1:L2" xr:uid="{00000000-0009-0000-0100-000012000000}"/>
  <tableColumns count="1">
    <tableColumn id="1" xr3:uid="{00000000-0010-0000-0900-000001000000}" name="Generación_de_empleo" dataDxfId="4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M1:M2" totalsRowShown="0" headerRowDxfId="39" dataDxfId="38">
  <autoFilter ref="M1:M2" xr:uid="{00000000-0009-0000-0100-000013000000}"/>
  <tableColumns count="1">
    <tableColumn id="1" xr3:uid="{00000000-0010-0000-0A00-000001000000}" name="Uso_de_publicidad" dataDxfId="3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36" dataDxfId="35">
  <autoFilter ref="N1:N2" xr:uid="{00000000-0009-0000-0100-000014000000}"/>
  <tableColumns count="1">
    <tableColumn id="1" xr3:uid="{00000000-0010-0000-0B00-000001000000}" name="Consumo_de_energía_eléctrica" dataDxfId="3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33" dataDxfId="32">
  <autoFilter ref="O1:O3" xr:uid="{00000000-0009-0000-0100-000015000000}"/>
  <tableColumns count="1">
    <tableColumn id="1" xr3:uid="{00000000-0010-0000-0C00-000001000000}" name="Tipo de impacto" dataDxfId="3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30" dataDxfId="29">
  <autoFilter ref="P1:P9" xr:uid="{00000000-0009-0000-0100-000016000000}"/>
  <tableColumns count="1">
    <tableColumn id="1" xr3:uid="{00000000-0010-0000-0D00-000001000000}" name="Componente Ambiental" dataDxfId="2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27" dataDxfId="26">
  <autoFilter ref="Q1:Q4" xr:uid="{00000000-0009-0000-0100-000017000000}"/>
  <tableColumns count="1">
    <tableColumn id="1" xr3:uid="{00000000-0010-0000-0E00-000001000000}" name="Probabilidad" dataDxfId="2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24" dataDxfId="23">
  <autoFilter ref="R1:R4" xr:uid="{00000000-0009-0000-0100-000018000000}"/>
  <tableColumns count="1">
    <tableColumn id="1" xr3:uid="{00000000-0010-0000-0F00-000001000000}" name="Valor probabilidad" dataDxfId="22"/>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21" dataDxfId="20">
  <autoFilter ref="S1:S4" xr:uid="{00000000-0009-0000-0100-000019000000}"/>
  <tableColumns count="1">
    <tableColumn id="1" xr3:uid="{00000000-0010-0000-1000-000001000000}" name="Consecuencia" dataDxfId="19"/>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18" dataDxfId="17">
  <autoFilter ref="T1:T4" xr:uid="{00000000-0009-0000-0100-00001A000000}"/>
  <tableColumns count="1">
    <tableColumn id="1" xr3:uid="{00000000-0010-0000-1100-000001000000}" name="Valor consecuencia" dataDxfId="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15" dataDxfId="14">
  <autoFilter ref="U1:U4" xr:uid="{00000000-0009-0000-0100-00001C000000}"/>
  <tableColumns count="1">
    <tableColumn id="1" xr3:uid="{00000000-0010-0000-1200-000001000000}" name="Significancia"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66" dataDxfId="65">
  <autoFilter ref="B1:B5" xr:uid="{00000000-0009-0000-0100-000009000000}"/>
  <tableColumns count="1">
    <tableColumn id="1" xr3:uid="{00000000-0010-0000-0100-000001000000}" name="PASSM" dataDxfId="6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12" dataDxfId="11">
  <autoFilter ref="E1:E6" xr:uid="{00000000-0009-0000-0100-00001D000000}"/>
  <tableColumns count="1">
    <tableColumn id="1" xr3:uid="{00000000-0010-0000-1300-000001000000}" name="Generación_de_Emisiones"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63" dataDxfId="62">
  <autoFilter ref="C1:C13" xr:uid="{00000000-0009-0000-0100-00000A000000}"/>
  <tableColumns count="1">
    <tableColumn id="1" xr3:uid="{00000000-0010-0000-0200-000001000000}" name="PAR" dataDxfId="6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60" dataDxfId="59">
  <autoFilter ref="F1:F3" xr:uid="{00000000-0009-0000-0100-00000C000000}"/>
  <tableColumns count="1">
    <tableColumn id="1" xr3:uid="{00000000-0010-0000-0300-000001000000}" name="Generación_de_vertimientos" dataDxfId="5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57" dataDxfId="56">
  <autoFilter ref="G1:G3" xr:uid="{00000000-0009-0000-0100-00000D000000}"/>
  <tableColumns count="1">
    <tableColumn id="1" xr3:uid="{00000000-0010-0000-0400-000001000000}" name="Consumo_del_recurso_hídrico" dataDxfId="5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54" dataDxfId="53">
  <autoFilter ref="H1:H2" xr:uid="{00000000-0009-0000-0100-00000E000000}"/>
  <tableColumns count="1">
    <tableColumn id="1" xr3:uid="{00000000-0010-0000-0500-000001000000}" name="Ocupación_del_suelo" dataDxfId="5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51" dataDxfId="50">
  <autoFilter ref="I1:I2" xr:uid="{00000000-0009-0000-0100-00000F000000}"/>
  <tableColumns count="1">
    <tableColumn id="1" xr3:uid="{00000000-0010-0000-0600-000001000000}" name="Generación_de_derrames" dataDxfId="4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48" dataDxfId="47">
  <autoFilter ref="J1:J7" xr:uid="{00000000-0009-0000-0100-000010000000}"/>
  <tableColumns count="1">
    <tableColumn id="1" xr3:uid="{00000000-0010-0000-0700-000001000000}" name="Generación_de_residuos" dataDxfId="4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45" dataDxfId="44">
  <autoFilter ref="K1:K2" xr:uid="{00000000-0009-0000-0100-000011000000}"/>
  <tableColumns count="1">
    <tableColumn id="1" xr3:uid="{00000000-0010-0000-0800-000001000000}" name="Consumo_de_materias_primas_e_insumos" dataDxfId="4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I1" workbookViewId="0">
      <selection activeCell="M2" sqref="M2"/>
    </sheetView>
  </sheetViews>
  <sheetFormatPr defaultColWidth="11.42578125" defaultRowHeight="15"/>
  <cols>
    <col min="1" max="1" width="12.42578125" style="2" bestFit="1" customWidth="1"/>
    <col min="2" max="2" width="18.28515625" style="2" bestFit="1" customWidth="1"/>
    <col min="3" max="3" width="18.7109375" style="2" bestFit="1" customWidth="1"/>
    <col min="4" max="5" width="25.7109375" style="2" customWidth="1"/>
    <col min="6" max="6" width="27.42578125" style="2" customWidth="1"/>
    <col min="7" max="7" width="27.7109375" style="2" customWidth="1"/>
    <col min="8" max="8" width="20.7109375" style="2" customWidth="1"/>
    <col min="9" max="9" width="24.42578125" style="2" customWidth="1"/>
    <col min="10" max="10" width="23.42578125" style="2" customWidth="1"/>
    <col min="11" max="11" width="38.7109375" style="2" customWidth="1"/>
    <col min="12" max="12" width="22.7109375" style="2" customWidth="1"/>
    <col min="13" max="13" width="51" style="2" customWidth="1"/>
    <col min="14" max="14" width="29.28515625" style="2" customWidth="1"/>
    <col min="15" max="15" width="17.42578125" style="1" customWidth="1"/>
    <col min="16" max="16" width="23.42578125" style="2" customWidth="1"/>
    <col min="17" max="17" width="13.42578125" style="2" customWidth="1"/>
    <col min="18" max="18" width="19" style="2" customWidth="1"/>
    <col min="19" max="19" width="14.42578125" style="2" customWidth="1"/>
    <col min="20" max="20" width="20.7109375" style="2" customWidth="1"/>
    <col min="21" max="21" width="16" style="2" customWidth="1"/>
    <col min="22" max="16384" width="11.42578125" style="2"/>
  </cols>
  <sheetData>
    <row r="1" spans="1:21" s="3" customFormat="1" ht="30">
      <c r="A1" s="3" t="s">
        <v>0</v>
      </c>
      <c r="B1" s="3" t="s">
        <v>1</v>
      </c>
      <c r="C1" s="3" t="s">
        <v>2</v>
      </c>
      <c r="D1" s="4" t="s">
        <v>3</v>
      </c>
      <c r="E1" s="8"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spans="1:21" ht="45">
      <c r="A2" s="2" t="s">
        <v>21</v>
      </c>
      <c r="B2" s="2" t="s">
        <v>22</v>
      </c>
      <c r="C2" s="2" t="s">
        <v>23</v>
      </c>
      <c r="D2" s="5" t="s">
        <v>24</v>
      </c>
      <c r="E2" s="9" t="s">
        <v>25</v>
      </c>
      <c r="F2" s="2" t="s">
        <v>26</v>
      </c>
      <c r="G2" s="2" t="s">
        <v>27</v>
      </c>
      <c r="H2" s="2" t="s">
        <v>28</v>
      </c>
      <c r="I2" s="2" t="s">
        <v>29</v>
      </c>
      <c r="J2" s="2" t="s">
        <v>30</v>
      </c>
      <c r="K2" s="2" t="s">
        <v>31</v>
      </c>
      <c r="L2" s="2" t="s">
        <v>32</v>
      </c>
      <c r="M2" s="2" t="s">
        <v>33</v>
      </c>
      <c r="N2" s="2" t="s">
        <v>34</v>
      </c>
      <c r="O2" s="2" t="s">
        <v>35</v>
      </c>
      <c r="P2" s="2" t="s">
        <v>36</v>
      </c>
      <c r="Q2" s="2" t="s">
        <v>37</v>
      </c>
      <c r="R2" s="3">
        <v>1</v>
      </c>
      <c r="S2" s="2" t="s">
        <v>38</v>
      </c>
      <c r="T2" s="3">
        <v>1</v>
      </c>
      <c r="U2" s="2" t="s">
        <v>39</v>
      </c>
    </row>
    <row r="3" spans="1:21" ht="4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c r="A4" s="2" t="s">
        <v>53</v>
      </c>
      <c r="B4" s="2" t="s">
        <v>54</v>
      </c>
      <c r="C4" s="2" t="s">
        <v>55</v>
      </c>
      <c r="D4" s="5" t="s">
        <v>56</v>
      </c>
      <c r="E4" s="9" t="s">
        <v>57</v>
      </c>
      <c r="J4" s="2" t="s">
        <v>58</v>
      </c>
      <c r="O4" s="2"/>
      <c r="P4" s="2" t="s">
        <v>59</v>
      </c>
      <c r="Q4" s="2" t="s">
        <v>60</v>
      </c>
      <c r="R4" s="3">
        <v>5</v>
      </c>
      <c r="S4" s="2" t="s">
        <v>61</v>
      </c>
      <c r="T4" s="3">
        <v>5</v>
      </c>
      <c r="U4" s="2" t="s">
        <v>62</v>
      </c>
    </row>
    <row r="5" spans="1:21" ht="45">
      <c r="A5" s="2" t="s">
        <v>63</v>
      </c>
      <c r="B5" s="2" t="s">
        <v>64</v>
      </c>
      <c r="C5" s="2" t="s">
        <v>65</v>
      </c>
      <c r="D5" s="6"/>
      <c r="E5" s="10" t="s">
        <v>66</v>
      </c>
      <c r="J5" s="2" t="s">
        <v>67</v>
      </c>
      <c r="O5" s="2"/>
      <c r="P5" s="2" t="s">
        <v>68</v>
      </c>
    </row>
    <row r="6" spans="1:21" ht="45">
      <c r="A6" s="2" t="s">
        <v>69</v>
      </c>
      <c r="C6" s="2" t="s">
        <v>70</v>
      </c>
      <c r="D6" s="7"/>
      <c r="E6" s="9" t="s">
        <v>71</v>
      </c>
      <c r="J6" s="2" t="s">
        <v>72</v>
      </c>
      <c r="O6" s="2"/>
      <c r="P6" s="2" t="s">
        <v>73</v>
      </c>
    </row>
    <row r="7" spans="1:21" ht="30">
      <c r="C7" s="2" t="s">
        <v>74</v>
      </c>
      <c r="J7" s="2" t="s">
        <v>75</v>
      </c>
      <c r="O7" s="2"/>
      <c r="P7" s="2" t="s">
        <v>76</v>
      </c>
    </row>
    <row r="8" spans="1:21">
      <c r="C8" s="2" t="s">
        <v>77</v>
      </c>
      <c r="O8" s="2"/>
      <c r="P8" s="2" t="s">
        <v>49</v>
      </c>
    </row>
    <row r="9" spans="1:21">
      <c r="C9" s="2" t="s">
        <v>78</v>
      </c>
      <c r="O9" s="2"/>
      <c r="P9" s="2" t="s">
        <v>79</v>
      </c>
    </row>
    <row r="10" spans="1:21">
      <c r="C10" s="2" t="s">
        <v>80</v>
      </c>
      <c r="O10" s="2"/>
    </row>
    <row r="11" spans="1:21">
      <c r="C11" s="2" t="s">
        <v>81</v>
      </c>
      <c r="O11" s="2"/>
    </row>
    <row r="12" spans="1:21">
      <c r="C12" s="2" t="s">
        <v>82</v>
      </c>
      <c r="O12" s="2"/>
    </row>
    <row r="13" spans="1:21">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7"/>
  <sheetViews>
    <sheetView tabSelected="1" view="pageBreakPreview" topLeftCell="A2" zoomScaleNormal="100" zoomScaleSheetLayoutView="100" workbookViewId="0">
      <selection activeCell="H20" sqref="H20:I20"/>
    </sheetView>
  </sheetViews>
  <sheetFormatPr defaultColWidth="0" defaultRowHeight="15" zeroHeight="1"/>
  <cols>
    <col min="1" max="1" width="2.7109375" customWidth="1"/>
    <col min="2" max="5" width="11.42578125" customWidth="1"/>
    <col min="6" max="7" width="16.140625" customWidth="1"/>
    <col min="8" max="9" width="15.7109375" customWidth="1"/>
    <col min="10" max="10" width="11.42578125" customWidth="1"/>
    <col min="11" max="11" width="2.7109375" customWidth="1"/>
    <col min="12" max="16384" width="11.42578125" hidden="1"/>
  </cols>
  <sheetData>
    <row r="1" spans="1:11">
      <c r="A1" s="47"/>
      <c r="B1" s="76"/>
      <c r="C1" s="76"/>
      <c r="D1" s="76"/>
      <c r="E1" s="76"/>
      <c r="F1" s="76"/>
      <c r="G1" s="76"/>
      <c r="H1" s="76"/>
      <c r="I1" s="76"/>
      <c r="J1" s="76"/>
      <c r="K1" s="48"/>
    </row>
    <row r="2" spans="1:11">
      <c r="A2" s="47"/>
      <c r="B2" s="76"/>
      <c r="C2" s="76"/>
      <c r="D2" s="76"/>
      <c r="E2" s="76"/>
      <c r="F2" s="76"/>
      <c r="G2" s="76"/>
      <c r="H2" s="76"/>
      <c r="I2" s="76"/>
      <c r="J2" s="76"/>
      <c r="K2" s="47"/>
    </row>
    <row r="3" spans="1:11">
      <c r="A3" s="47"/>
      <c r="B3" s="76"/>
      <c r="C3" s="76"/>
      <c r="D3" s="76"/>
      <c r="E3" s="76"/>
      <c r="F3" s="76"/>
      <c r="G3" s="76"/>
      <c r="H3" s="76"/>
      <c r="I3" s="76"/>
      <c r="J3" s="76"/>
      <c r="K3" s="47"/>
    </row>
    <row r="4" spans="1:11">
      <c r="A4" s="47"/>
      <c r="B4" s="76"/>
      <c r="C4" s="76"/>
      <c r="D4" s="76"/>
      <c r="E4" s="76"/>
      <c r="F4" s="76"/>
      <c r="G4" s="76"/>
      <c r="H4" s="76"/>
      <c r="I4" s="76"/>
      <c r="J4" s="76"/>
      <c r="K4" s="47"/>
    </row>
    <row r="5" spans="1:11" ht="15.75" thickBot="1">
      <c r="A5" s="47"/>
      <c r="B5" s="77"/>
      <c r="C5" s="77"/>
      <c r="D5" s="77"/>
      <c r="E5" s="77"/>
      <c r="F5" s="77"/>
      <c r="G5" s="77"/>
      <c r="H5" s="77"/>
      <c r="I5" s="77"/>
      <c r="J5" s="77"/>
      <c r="K5" s="47"/>
    </row>
    <row r="6" spans="1:11" ht="34.15" customHeight="1" thickBot="1">
      <c r="A6" s="47"/>
      <c r="B6" s="91" t="s">
        <v>84</v>
      </c>
      <c r="C6" s="92"/>
      <c r="D6" s="92"/>
      <c r="E6" s="92"/>
      <c r="F6" s="92"/>
      <c r="G6" s="92"/>
      <c r="H6" s="92"/>
      <c r="I6" s="92"/>
      <c r="J6" s="93"/>
      <c r="K6" s="49"/>
    </row>
    <row r="7" spans="1:11" ht="15.75" thickBot="1">
      <c r="A7" s="47"/>
      <c r="B7" s="50"/>
      <c r="C7" s="47"/>
      <c r="D7" s="47"/>
      <c r="E7" s="47"/>
      <c r="F7" s="47"/>
      <c r="G7" s="47"/>
      <c r="H7" s="47"/>
      <c r="I7" s="47"/>
      <c r="J7" s="51"/>
      <c r="K7" s="47"/>
    </row>
    <row r="8" spans="1:11" ht="16.5" thickBot="1">
      <c r="A8" s="47"/>
      <c r="B8" s="50"/>
      <c r="C8" s="94" t="s">
        <v>85</v>
      </c>
      <c r="D8" s="95"/>
      <c r="E8" s="95"/>
      <c r="F8" s="95"/>
      <c r="G8" s="95"/>
      <c r="H8" s="95"/>
      <c r="I8" s="96"/>
      <c r="J8" s="52"/>
      <c r="K8" s="47"/>
    </row>
    <row r="9" spans="1:11" ht="16.5" thickBot="1">
      <c r="A9" s="47"/>
      <c r="B9" s="50"/>
      <c r="C9" s="53"/>
      <c r="D9" s="53"/>
      <c r="E9" s="53"/>
      <c r="F9" s="53"/>
      <c r="G9" s="53"/>
      <c r="H9" s="53"/>
      <c r="I9" s="53"/>
      <c r="J9" s="51"/>
      <c r="K9" s="47"/>
    </row>
    <row r="10" spans="1:11" ht="16.5" thickBot="1">
      <c r="A10" s="47"/>
      <c r="B10" s="50"/>
      <c r="C10" s="94" t="s">
        <v>86</v>
      </c>
      <c r="D10" s="95"/>
      <c r="E10" s="95"/>
      <c r="F10" s="95"/>
      <c r="G10" s="95"/>
      <c r="H10" s="95"/>
      <c r="I10" s="96"/>
      <c r="J10" s="52"/>
      <c r="K10" s="47"/>
    </row>
    <row r="11" spans="1:11" ht="16.5" thickBot="1">
      <c r="A11" s="47"/>
      <c r="B11" s="50"/>
      <c r="C11" s="53"/>
      <c r="D11" s="53"/>
      <c r="E11" s="53"/>
      <c r="F11" s="53"/>
      <c r="G11" s="53"/>
      <c r="H11" s="53"/>
      <c r="I11" s="53"/>
      <c r="J11" s="51"/>
      <c r="K11" s="47"/>
    </row>
    <row r="12" spans="1:11" ht="16.5" thickBot="1">
      <c r="A12" s="47"/>
      <c r="B12" s="50"/>
      <c r="C12" s="94" t="s">
        <v>87</v>
      </c>
      <c r="D12" s="95"/>
      <c r="E12" s="95"/>
      <c r="F12" s="95"/>
      <c r="G12" s="95"/>
      <c r="H12" s="95"/>
      <c r="I12" s="96"/>
      <c r="J12" s="52"/>
      <c r="K12" s="47"/>
    </row>
    <row r="13" spans="1:11" ht="15.75">
      <c r="A13" s="47"/>
      <c r="B13" s="50"/>
      <c r="C13" s="53"/>
      <c r="D13" s="53"/>
      <c r="E13" s="53"/>
      <c r="F13" s="53"/>
      <c r="G13" s="53"/>
      <c r="H13" s="53"/>
      <c r="I13" s="53"/>
      <c r="J13" s="51"/>
      <c r="K13" s="47"/>
    </row>
    <row r="14" spans="1:11" ht="16.5" thickBot="1">
      <c r="A14" s="47"/>
      <c r="B14" s="50"/>
      <c r="C14" s="63"/>
      <c r="D14" s="63"/>
      <c r="E14" s="63"/>
      <c r="F14" s="63"/>
      <c r="G14" s="63"/>
      <c r="H14" s="63"/>
      <c r="I14" s="63"/>
      <c r="J14" s="52"/>
      <c r="K14" s="47"/>
    </row>
    <row r="15" spans="1:11" ht="17.25" thickBot="1">
      <c r="A15" s="47"/>
      <c r="B15" s="50"/>
      <c r="C15" s="97" t="s">
        <v>88</v>
      </c>
      <c r="D15" s="98"/>
      <c r="E15" s="98"/>
      <c r="F15" s="98"/>
      <c r="G15" s="98"/>
      <c r="H15" s="98"/>
      <c r="I15" s="99"/>
      <c r="J15" s="51"/>
      <c r="K15" s="47"/>
    </row>
    <row r="16" spans="1:11" ht="17.25" thickBot="1">
      <c r="A16" s="54"/>
      <c r="B16" s="55"/>
      <c r="C16" s="56" t="s">
        <v>89</v>
      </c>
      <c r="D16" s="89" t="s">
        <v>90</v>
      </c>
      <c r="E16" s="90"/>
      <c r="F16" s="100" t="s">
        <v>91</v>
      </c>
      <c r="G16" s="101"/>
      <c r="H16" s="101"/>
      <c r="I16" s="102"/>
      <c r="J16" s="57"/>
      <c r="K16" s="54"/>
    </row>
    <row r="17" spans="1:11" ht="16.5" customHeight="1">
      <c r="A17" s="47"/>
      <c r="B17" s="50"/>
      <c r="C17" s="58">
        <v>1</v>
      </c>
      <c r="D17" s="87">
        <v>45231</v>
      </c>
      <c r="E17" s="88"/>
      <c r="F17" s="84" t="s">
        <v>92</v>
      </c>
      <c r="G17" s="85"/>
      <c r="H17" s="85"/>
      <c r="I17" s="86"/>
      <c r="J17" s="46"/>
      <c r="K17" s="47"/>
    </row>
    <row r="18" spans="1:11" ht="15.75" thickBot="1">
      <c r="A18" s="47"/>
      <c r="B18" s="50"/>
      <c r="C18" s="47"/>
      <c r="D18" s="47"/>
      <c r="E18" s="47"/>
      <c r="F18" s="47"/>
      <c r="G18" s="47"/>
      <c r="H18" s="47"/>
      <c r="I18" s="47"/>
      <c r="J18" s="51"/>
      <c r="K18" s="47"/>
    </row>
    <row r="19" spans="1:11">
      <c r="A19" s="47"/>
      <c r="B19" s="50"/>
      <c r="C19" s="81" t="s">
        <v>93</v>
      </c>
      <c r="D19" s="82"/>
      <c r="E19" s="83"/>
      <c r="F19" s="81" t="s">
        <v>94</v>
      </c>
      <c r="G19" s="83"/>
      <c r="H19" s="81" t="s">
        <v>95</v>
      </c>
      <c r="I19" s="83"/>
      <c r="J19" s="46"/>
      <c r="K19" s="47"/>
    </row>
    <row r="20" spans="1:11" ht="79.900000000000006" customHeight="1">
      <c r="A20" s="47"/>
      <c r="B20" s="50"/>
      <c r="C20" s="78" t="s">
        <v>96</v>
      </c>
      <c r="D20" s="79"/>
      <c r="E20" s="80"/>
      <c r="F20" s="78" t="s">
        <v>97</v>
      </c>
      <c r="G20" s="80"/>
      <c r="H20" s="78" t="s">
        <v>98</v>
      </c>
      <c r="I20" s="80"/>
      <c r="J20" s="59"/>
      <c r="K20" s="47"/>
    </row>
    <row r="21" spans="1:11">
      <c r="A21" s="47"/>
      <c r="B21" s="50"/>
      <c r="C21" s="47"/>
      <c r="D21" s="47"/>
      <c r="E21" s="47"/>
      <c r="F21" s="47"/>
      <c r="G21" s="47"/>
      <c r="H21" s="47"/>
      <c r="I21" s="47"/>
      <c r="J21" s="51"/>
      <c r="K21" s="47"/>
    </row>
    <row r="22" spans="1:11" ht="15.75" thickBot="1">
      <c r="A22" s="47"/>
      <c r="B22" s="60"/>
      <c r="C22" s="61"/>
      <c r="D22" s="61"/>
      <c r="E22" s="61"/>
      <c r="F22" s="61"/>
      <c r="G22" s="61"/>
      <c r="H22" s="61"/>
      <c r="I22" s="61"/>
      <c r="J22" s="62"/>
      <c r="K22" s="47"/>
    </row>
    <row r="23" spans="1:11"/>
    <row r="24" spans="1:11"/>
    <row r="25" spans="1:11"/>
    <row r="26" spans="1:11"/>
    <row r="27" spans="1:11"/>
  </sheetData>
  <mergeCells count="16">
    <mergeCell ref="B1:J5"/>
    <mergeCell ref="C20:E20"/>
    <mergeCell ref="F20:G20"/>
    <mergeCell ref="H20:I20"/>
    <mergeCell ref="C19:E19"/>
    <mergeCell ref="F17:I17"/>
    <mergeCell ref="D17:E17"/>
    <mergeCell ref="F19:G19"/>
    <mergeCell ref="H19:I19"/>
    <mergeCell ref="D16:E16"/>
    <mergeCell ref="B6:J6"/>
    <mergeCell ref="C8:I8"/>
    <mergeCell ref="C10:I10"/>
    <mergeCell ref="C12:I12"/>
    <mergeCell ref="C15:I15"/>
    <mergeCell ref="F16:I16"/>
  </mergeCells>
  <hyperlinks>
    <hyperlink ref="C10:I10" location="INSTRUCCIONES!A1" display="INSTRUCCIONES DE DILIGENCIAMIENTO" xr:uid="{00000000-0004-0000-0100-000000000000}"/>
    <hyperlink ref="C12:I12" location="'A&amp;I'!A1" display="ASPECTOS E IMPACTOS AMBIENTALES - A&amp;I" xr:uid="{00000000-0004-0000-0100-000001000000}"/>
    <hyperlink ref="C8:I8" r:id="rId1" display="MANUAL DEL SISTEMA INTEGRADO DE GESTIÓN" xr:uid="{00000000-0004-0000-0100-000002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2"/>
  <sheetViews>
    <sheetView topLeftCell="A25" zoomScale="130" zoomScaleNormal="130" workbookViewId="0">
      <selection activeCell="B27" sqref="B27"/>
    </sheetView>
  </sheetViews>
  <sheetFormatPr defaultColWidth="11.42578125" defaultRowHeight="15"/>
  <cols>
    <col min="2" max="2" width="107.7109375" customWidth="1"/>
  </cols>
  <sheetData>
    <row r="1" spans="1:3">
      <c r="A1" s="140"/>
      <c r="B1" s="140"/>
      <c r="C1" s="12"/>
    </row>
    <row r="2" spans="1:3" ht="15.75">
      <c r="A2" s="12"/>
      <c r="B2" s="13" t="s">
        <v>99</v>
      </c>
      <c r="C2" s="12"/>
    </row>
    <row r="3" spans="1:3">
      <c r="A3" s="140"/>
      <c r="B3" s="10" t="s">
        <v>100</v>
      </c>
      <c r="C3" s="140"/>
    </row>
    <row r="4" spans="1:3" ht="40.5">
      <c r="A4" s="140"/>
      <c r="B4" s="15" t="s">
        <v>101</v>
      </c>
      <c r="C4" s="140"/>
    </row>
    <row r="5" spans="1:3" ht="36" customHeight="1">
      <c r="A5" s="140"/>
      <c r="B5" s="15" t="s">
        <v>102</v>
      </c>
      <c r="C5" s="140"/>
    </row>
    <row r="6" spans="1:3">
      <c r="A6" s="140"/>
      <c r="B6" s="15" t="s">
        <v>103</v>
      </c>
      <c r="C6" s="140"/>
    </row>
    <row r="7" spans="1:3" ht="3.75" customHeight="1">
      <c r="A7" s="140"/>
      <c r="B7" s="140"/>
      <c r="C7" s="12"/>
    </row>
    <row r="8" spans="1:3" ht="15.75">
      <c r="A8" s="12"/>
      <c r="B8" s="13" t="s">
        <v>104</v>
      </c>
      <c r="C8" s="12"/>
    </row>
    <row r="9" spans="1:3">
      <c r="A9" s="140"/>
      <c r="B9" s="16" t="s">
        <v>105</v>
      </c>
      <c r="C9" s="140"/>
    </row>
    <row r="10" spans="1:3" ht="15.75">
      <c r="A10" s="140"/>
      <c r="B10" s="14" t="s">
        <v>106</v>
      </c>
      <c r="C10" s="140"/>
    </row>
    <row r="11" spans="1:3" ht="27">
      <c r="A11" s="140"/>
      <c r="B11" s="17" t="s">
        <v>107</v>
      </c>
      <c r="C11" s="140"/>
    </row>
    <row r="12" spans="1:3" ht="27">
      <c r="A12" s="140"/>
      <c r="B12" s="16" t="s">
        <v>108</v>
      </c>
      <c r="C12" s="140"/>
    </row>
    <row r="13" spans="1:3">
      <c r="A13" s="140"/>
      <c r="B13" s="16" t="s">
        <v>109</v>
      </c>
      <c r="C13" s="140"/>
    </row>
    <row r="14" spans="1:3" ht="27">
      <c r="A14" s="140"/>
      <c r="B14" s="17" t="s">
        <v>110</v>
      </c>
      <c r="C14" s="140"/>
    </row>
    <row r="15" spans="1:3">
      <c r="A15" s="140"/>
      <c r="B15" s="17" t="s">
        <v>111</v>
      </c>
      <c r="C15" s="140"/>
    </row>
    <row r="16" spans="1:3">
      <c r="A16" s="140"/>
      <c r="B16" s="16" t="s">
        <v>112</v>
      </c>
      <c r="C16" s="140"/>
    </row>
    <row r="17" spans="1:3">
      <c r="A17" s="140"/>
      <c r="B17" s="16" t="s">
        <v>113</v>
      </c>
      <c r="C17" s="140"/>
    </row>
    <row r="18" spans="1:3" ht="24" customHeight="1">
      <c r="A18" s="140"/>
      <c r="B18" s="16" t="s">
        <v>114</v>
      </c>
      <c r="C18" s="140"/>
    </row>
    <row r="19" spans="1:3" ht="27">
      <c r="A19" s="140"/>
      <c r="B19" s="16" t="s">
        <v>115</v>
      </c>
      <c r="C19" s="140"/>
    </row>
    <row r="20" spans="1:3" ht="15.75">
      <c r="A20" s="140"/>
      <c r="B20" s="14" t="s">
        <v>116</v>
      </c>
      <c r="C20" s="140"/>
    </row>
    <row r="21" spans="1:3">
      <c r="A21" s="140"/>
      <c r="B21" s="16" t="s">
        <v>117</v>
      </c>
      <c r="C21" s="140"/>
    </row>
    <row r="22" spans="1:3">
      <c r="A22" s="140"/>
      <c r="B22" s="16" t="s">
        <v>118</v>
      </c>
      <c r="C22" s="140"/>
    </row>
    <row r="23" spans="1:3">
      <c r="A23" s="140"/>
      <c r="B23" s="16" t="s">
        <v>119</v>
      </c>
      <c r="C23" s="140"/>
    </row>
    <row r="24" spans="1:3">
      <c r="A24" s="140"/>
      <c r="B24" s="16" t="s">
        <v>120</v>
      </c>
      <c r="C24" s="140"/>
    </row>
    <row r="25" spans="1:3" ht="15.75">
      <c r="A25" s="140"/>
      <c r="B25" s="14" t="s">
        <v>121</v>
      </c>
      <c r="C25" s="140"/>
    </row>
    <row r="26" spans="1:3">
      <c r="A26" s="140"/>
      <c r="B26" s="16" t="s">
        <v>122</v>
      </c>
      <c r="C26" s="140"/>
    </row>
    <row r="27" spans="1:3" ht="27">
      <c r="A27" s="140"/>
      <c r="B27" s="16" t="s">
        <v>123</v>
      </c>
      <c r="C27" s="140"/>
    </row>
    <row r="28" spans="1:3" ht="27">
      <c r="A28" s="140"/>
      <c r="B28" s="16" t="s">
        <v>124</v>
      </c>
      <c r="C28" s="140"/>
    </row>
    <row r="29" spans="1:3" ht="27">
      <c r="A29" s="140"/>
      <c r="B29" s="17" t="s">
        <v>125</v>
      </c>
      <c r="C29" s="140"/>
    </row>
    <row r="30" spans="1:3" ht="44.25" customHeight="1">
      <c r="A30" s="140"/>
      <c r="B30" s="16" t="s">
        <v>126</v>
      </c>
      <c r="C30" s="140"/>
    </row>
    <row r="31" spans="1:3" ht="29.25" customHeight="1">
      <c r="A31" s="140"/>
      <c r="B31" s="16" t="s">
        <v>127</v>
      </c>
      <c r="C31" s="140"/>
    </row>
    <row r="32" spans="1:3" ht="32.25" customHeight="1">
      <c r="A32" s="140"/>
      <c r="B32" s="16" t="s">
        <v>128</v>
      </c>
      <c r="C32" s="140"/>
    </row>
    <row r="33" spans="1:3" ht="28.5" customHeight="1">
      <c r="A33" s="140"/>
      <c r="B33" s="16" t="s">
        <v>129</v>
      </c>
      <c r="C33" s="140"/>
    </row>
    <row r="34" spans="1:3" ht="15.75">
      <c r="A34" s="140"/>
      <c r="B34" s="14" t="s">
        <v>130</v>
      </c>
      <c r="C34" s="140"/>
    </row>
    <row r="35" spans="1:3" ht="23.25" customHeight="1">
      <c r="A35" s="140"/>
      <c r="B35" s="16" t="s">
        <v>131</v>
      </c>
      <c r="C35" s="140"/>
    </row>
    <row r="36" spans="1:3" ht="24" customHeight="1">
      <c r="A36" s="140"/>
      <c r="B36" s="16" t="s">
        <v>132</v>
      </c>
      <c r="C36" s="140"/>
    </row>
    <row r="37" spans="1:3">
      <c r="A37" s="140"/>
      <c r="B37" s="16" t="s">
        <v>133</v>
      </c>
      <c r="C37" s="140"/>
    </row>
    <row r="38" spans="1:3" ht="25.5" customHeight="1">
      <c r="A38" s="140"/>
      <c r="B38" s="16" t="s">
        <v>134</v>
      </c>
      <c r="C38" s="140"/>
    </row>
    <row r="39" spans="1:3">
      <c r="A39" s="140"/>
      <c r="B39" s="16" t="s">
        <v>135</v>
      </c>
      <c r="C39" s="140"/>
    </row>
    <row r="40" spans="1:3" ht="24.75" customHeight="1">
      <c r="A40" s="140"/>
      <c r="B40" s="16" t="s">
        <v>136</v>
      </c>
      <c r="C40" s="140"/>
    </row>
    <row r="41" spans="1:3" ht="15.75">
      <c r="A41" s="12"/>
      <c r="B41" s="13" t="s">
        <v>137</v>
      </c>
      <c r="C41" s="12"/>
    </row>
    <row r="42" spans="1:3" ht="27">
      <c r="A42" s="140"/>
      <c r="B42" s="16" t="s">
        <v>138</v>
      </c>
      <c r="C42" s="140"/>
    </row>
    <row r="43" spans="1:3" ht="27">
      <c r="A43" s="140"/>
      <c r="B43" s="16" t="s">
        <v>139</v>
      </c>
      <c r="C43" s="140"/>
    </row>
    <row r="44" spans="1:3" ht="15.75">
      <c r="A44" s="12"/>
      <c r="B44" s="13" t="s">
        <v>140</v>
      </c>
      <c r="C44" s="12"/>
    </row>
    <row r="45" spans="1:3" ht="27">
      <c r="A45" s="12"/>
      <c r="B45" s="16" t="s">
        <v>141</v>
      </c>
      <c r="C45" s="12"/>
    </row>
    <row r="46" spans="1:3">
      <c r="A46" s="140"/>
      <c r="B46" s="140"/>
      <c r="C46" s="12"/>
    </row>
    <row r="47" spans="1:3">
      <c r="A47" s="140"/>
      <c r="B47" s="140"/>
      <c r="C47" s="12"/>
    </row>
    <row r="48" spans="1:3">
      <c r="A48" s="140"/>
      <c r="B48" s="140"/>
      <c r="C48" s="12"/>
    </row>
    <row r="49" spans="1:3">
      <c r="A49" s="140"/>
      <c r="B49" s="140"/>
      <c r="C49" s="12"/>
    </row>
    <row r="50" spans="1:3">
      <c r="A50" s="140"/>
      <c r="B50" s="140"/>
      <c r="C50" s="12"/>
    </row>
    <row r="51" spans="1:3">
      <c r="A51" s="140"/>
      <c r="B51" s="140"/>
      <c r="C51" s="12"/>
    </row>
    <row r="52" spans="1:3">
      <c r="A52" s="140"/>
      <c r="B52" s="140"/>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5"/>
  <sheetViews>
    <sheetView topLeftCell="B1" zoomScale="70" zoomScaleNormal="70" workbookViewId="0">
      <pane ySplit="6" topLeftCell="K180" activePane="bottomLeft" state="frozen"/>
      <selection pane="bottomLeft" activeCell="M49" sqref="M49"/>
    </sheetView>
  </sheetViews>
  <sheetFormatPr defaultColWidth="11.42578125" defaultRowHeight="16.5"/>
  <cols>
    <col min="1" max="1" width="16.42578125" style="42" customWidth="1"/>
    <col min="2" max="2" width="37.5703125" style="42" customWidth="1"/>
    <col min="3" max="3" width="20.140625" style="42" customWidth="1"/>
    <col min="4" max="4" width="41.28515625" style="42" customWidth="1"/>
    <col min="5" max="5" width="33" style="43" customWidth="1"/>
    <col min="6" max="8" width="11.42578125" style="43" customWidth="1"/>
    <col min="9" max="9" width="16" style="43" customWidth="1"/>
    <col min="10" max="10" width="21.28515625" style="42" customWidth="1"/>
    <col min="11" max="11" width="24" style="43" customWidth="1"/>
    <col min="12" max="12" width="17" style="42" customWidth="1"/>
    <col min="13" max="13" width="19.42578125" style="42" customWidth="1"/>
    <col min="14" max="15" width="11.42578125" style="42"/>
    <col min="16" max="16" width="12.7109375" style="42" customWidth="1"/>
    <col min="17" max="18" width="11.42578125" style="42" customWidth="1"/>
    <col min="19" max="19" width="13.42578125" style="42" customWidth="1"/>
    <col min="20" max="20" width="11.42578125" style="42" customWidth="1"/>
    <col min="21" max="21" width="12.7109375" style="42" customWidth="1"/>
    <col min="22" max="22" width="46.28515625" style="43" customWidth="1"/>
    <col min="23" max="24" width="11.42578125" style="43"/>
    <col min="25" max="25" width="12.7109375" style="43" customWidth="1"/>
    <col min="26" max="26" width="11.42578125" style="43"/>
    <col min="27" max="27" width="13.42578125" style="43" customWidth="1"/>
    <col min="28" max="16384" width="11.42578125" style="43"/>
  </cols>
  <sheetData>
    <row r="1" spans="1:28" s="21" customFormat="1" ht="18.399999999999999" customHeight="1" thickBot="1">
      <c r="A1" s="67"/>
      <c r="B1" s="116" t="s">
        <v>142</v>
      </c>
      <c r="C1" s="117"/>
      <c r="D1" s="117"/>
      <c r="E1" s="117"/>
      <c r="F1" s="117"/>
      <c r="G1" s="117"/>
      <c r="H1" s="117"/>
      <c r="I1" s="117"/>
      <c r="J1" s="117"/>
      <c r="K1" s="117"/>
      <c r="L1" s="117"/>
      <c r="M1" s="117"/>
      <c r="N1" s="117"/>
      <c r="O1" s="117"/>
      <c r="P1" s="117"/>
      <c r="Q1" s="117"/>
      <c r="R1" s="117"/>
      <c r="S1" s="117"/>
      <c r="T1" s="117"/>
      <c r="U1" s="117"/>
      <c r="V1" s="117"/>
      <c r="W1" s="117"/>
      <c r="X1" s="117"/>
      <c r="Y1" s="118"/>
      <c r="Z1" s="122" t="s">
        <v>143</v>
      </c>
      <c r="AA1" s="123"/>
      <c r="AB1" s="124"/>
    </row>
    <row r="2" spans="1:28" s="21" customFormat="1" ht="15" customHeight="1" thickBot="1">
      <c r="A2" s="68"/>
      <c r="B2" s="119" t="s">
        <v>144</v>
      </c>
      <c r="C2" s="120"/>
      <c r="D2" s="120"/>
      <c r="E2" s="120"/>
      <c r="F2" s="120"/>
      <c r="G2" s="120"/>
      <c r="H2" s="120"/>
      <c r="I2" s="120"/>
      <c r="J2" s="120"/>
      <c r="K2" s="120"/>
      <c r="L2" s="120"/>
      <c r="M2" s="120"/>
      <c r="N2" s="120"/>
      <c r="O2" s="120"/>
      <c r="P2" s="120"/>
      <c r="Q2" s="120"/>
      <c r="R2" s="120"/>
      <c r="S2" s="120"/>
      <c r="T2" s="120"/>
      <c r="U2" s="120"/>
      <c r="V2" s="120"/>
      <c r="W2" s="120"/>
      <c r="X2" s="120"/>
      <c r="Y2" s="121"/>
      <c r="Z2" s="125" t="s">
        <v>145</v>
      </c>
      <c r="AA2" s="126"/>
      <c r="AB2" s="127"/>
    </row>
    <row r="3" spans="1:28" s="21" customFormat="1" ht="15" customHeight="1" thickBot="1">
      <c r="A3" s="68"/>
      <c r="B3" s="119" t="s">
        <v>84</v>
      </c>
      <c r="C3" s="120"/>
      <c r="D3" s="120"/>
      <c r="E3" s="120"/>
      <c r="F3" s="120"/>
      <c r="G3" s="120"/>
      <c r="H3" s="120"/>
      <c r="I3" s="120"/>
      <c r="J3" s="120"/>
      <c r="K3" s="120"/>
      <c r="L3" s="120"/>
      <c r="M3" s="120"/>
      <c r="N3" s="120"/>
      <c r="O3" s="120"/>
      <c r="P3" s="120"/>
      <c r="Q3" s="120"/>
      <c r="R3" s="120"/>
      <c r="S3" s="120"/>
      <c r="T3" s="120"/>
      <c r="U3" s="120"/>
      <c r="V3" s="120"/>
      <c r="W3" s="120"/>
      <c r="X3" s="120"/>
      <c r="Y3" s="121"/>
      <c r="Z3" s="125" t="s">
        <v>146</v>
      </c>
      <c r="AA3" s="126"/>
      <c r="AB3" s="127"/>
    </row>
    <row r="4" spans="1:28" s="23" customFormat="1" ht="15" customHeight="1" thickTop="1" thickBot="1">
      <c r="A4" s="22" t="s">
        <v>147</v>
      </c>
      <c r="B4" s="137" t="s">
        <v>148</v>
      </c>
      <c r="C4" s="129"/>
      <c r="D4" s="129"/>
      <c r="E4" s="129"/>
      <c r="F4" s="129"/>
      <c r="G4" s="129"/>
      <c r="H4" s="129"/>
      <c r="I4" s="130"/>
      <c r="J4" s="128" t="s">
        <v>149</v>
      </c>
      <c r="K4" s="129"/>
      <c r="L4" s="129"/>
      <c r="M4" s="130"/>
      <c r="N4" s="134" t="s">
        <v>150</v>
      </c>
      <c r="O4" s="135"/>
      <c r="P4" s="135"/>
      <c r="Q4" s="135"/>
      <c r="R4" s="135"/>
      <c r="S4" s="135"/>
      <c r="T4" s="135"/>
      <c r="U4" s="135"/>
      <c r="V4" s="136"/>
      <c r="W4" s="128" t="s">
        <v>151</v>
      </c>
      <c r="X4" s="129"/>
      <c r="Y4" s="129"/>
      <c r="Z4" s="129"/>
      <c r="AA4" s="129"/>
      <c r="AB4" s="130"/>
    </row>
    <row r="5" spans="1:28" s="23" customFormat="1" ht="18.399999999999999" customHeight="1" thickTop="1" thickBot="1">
      <c r="A5" s="64" t="s">
        <v>152</v>
      </c>
      <c r="B5" s="138"/>
      <c r="C5" s="132"/>
      <c r="D5" s="132"/>
      <c r="E5" s="132"/>
      <c r="F5" s="132"/>
      <c r="G5" s="132"/>
      <c r="H5" s="132"/>
      <c r="I5" s="133"/>
      <c r="J5" s="131"/>
      <c r="K5" s="132"/>
      <c r="L5" s="132"/>
      <c r="M5" s="133"/>
      <c r="N5" s="122" t="s">
        <v>153</v>
      </c>
      <c r="O5" s="123"/>
      <c r="P5" s="123"/>
      <c r="Q5" s="123"/>
      <c r="R5" s="123"/>
      <c r="S5" s="123"/>
      <c r="T5" s="123"/>
      <c r="U5" s="123"/>
      <c r="V5" s="124"/>
      <c r="W5" s="131"/>
      <c r="X5" s="132"/>
      <c r="Y5" s="132"/>
      <c r="Z5" s="132"/>
      <c r="AA5" s="132"/>
      <c r="AB5" s="133"/>
    </row>
    <row r="6" spans="1:28" s="66" customFormat="1" ht="37.9" customHeight="1" thickBot="1">
      <c r="A6" s="24" t="s">
        <v>154</v>
      </c>
      <c r="B6" s="24" t="s">
        <v>155</v>
      </c>
      <c r="C6" s="24" t="s">
        <v>156</v>
      </c>
      <c r="D6" s="25" t="s">
        <v>157</v>
      </c>
      <c r="E6" s="26" t="s">
        <v>158</v>
      </c>
      <c r="F6" s="24" t="s">
        <v>159</v>
      </c>
      <c r="G6" s="24" t="s">
        <v>160</v>
      </c>
      <c r="H6" s="24" t="s">
        <v>3</v>
      </c>
      <c r="I6" s="27" t="s">
        <v>161</v>
      </c>
      <c r="J6" s="26" t="s">
        <v>162</v>
      </c>
      <c r="K6" s="24" t="s">
        <v>163</v>
      </c>
      <c r="L6" s="24" t="s">
        <v>14</v>
      </c>
      <c r="M6" s="27" t="s">
        <v>164</v>
      </c>
      <c r="N6" s="26" t="s">
        <v>16</v>
      </c>
      <c r="O6" s="24" t="s">
        <v>18</v>
      </c>
      <c r="P6" s="24" t="s">
        <v>165</v>
      </c>
      <c r="Q6" s="24" t="s">
        <v>17</v>
      </c>
      <c r="R6" s="24" t="s">
        <v>19</v>
      </c>
      <c r="S6" s="24" t="s">
        <v>166</v>
      </c>
      <c r="T6" s="24" t="s">
        <v>167</v>
      </c>
      <c r="U6" s="24" t="s">
        <v>168</v>
      </c>
      <c r="V6" s="27" t="s">
        <v>169</v>
      </c>
      <c r="W6" s="26" t="s">
        <v>170</v>
      </c>
      <c r="X6" s="24" t="s">
        <v>171</v>
      </c>
      <c r="Y6" s="24" t="s">
        <v>172</v>
      </c>
      <c r="Z6" s="24" t="s">
        <v>173</v>
      </c>
      <c r="AA6" s="24" t="s">
        <v>174</v>
      </c>
      <c r="AB6" s="27" t="s">
        <v>175</v>
      </c>
    </row>
    <row r="7" spans="1:28" s="33" customFormat="1" ht="141.75" customHeight="1">
      <c r="A7" s="113" t="s">
        <v>176</v>
      </c>
      <c r="B7" s="111" t="s">
        <v>177</v>
      </c>
      <c r="C7" s="45" t="s">
        <v>178</v>
      </c>
      <c r="D7" s="110" t="s">
        <v>179</v>
      </c>
      <c r="E7" s="110" t="s">
        <v>180</v>
      </c>
      <c r="F7" s="105" t="s">
        <v>2</v>
      </c>
      <c r="G7" s="105" t="s">
        <v>74</v>
      </c>
      <c r="H7" s="105" t="s">
        <v>24</v>
      </c>
      <c r="I7" s="106" t="s">
        <v>181</v>
      </c>
      <c r="J7" s="28" t="s">
        <v>9</v>
      </c>
      <c r="K7" s="29" t="s">
        <v>67</v>
      </c>
      <c r="L7" s="30" t="s">
        <v>35</v>
      </c>
      <c r="M7" s="39" t="s">
        <v>59</v>
      </c>
      <c r="N7" s="28" t="s">
        <v>60</v>
      </c>
      <c r="O7" s="30" t="s">
        <v>61</v>
      </c>
      <c r="P7" s="20" t="str">
        <f>IFERROR(IF(S7="","",IF(S7&lt;=10,"Bajo",IF(S7&lt;=15,"Moderado",IF(S7&gt;15,"Alto","")))),"")</f>
        <v>Alto</v>
      </c>
      <c r="Q7" s="20">
        <f>IFERROR(VLOOKUP(N7,LISTAS!$Q$2:$R$4,2,0),"")</f>
        <v>5</v>
      </c>
      <c r="R7" s="20">
        <f>IFERROR(VLOOKUP(O7,LISTAS!$S$2:$T$4,2,0),"")</f>
        <v>5</v>
      </c>
      <c r="S7" s="20">
        <f>IFERROR(Q7*R7,"")</f>
        <v>25</v>
      </c>
      <c r="T7" s="20" t="str">
        <f>IFERROR(IF(S7="","",IF(S7&lt;=10,"Tolerable",IF(S7&lt;=15,"Potencialmente no tolerable",IF(S7&gt;15,"No tolerable","")))),"")</f>
        <v>No tolerable</v>
      </c>
      <c r="U7" s="20" t="str">
        <f>IFERROR(IF(T7="","",IF(T7="Tolerable","No",IF(T7="Potencialmente no tolerable","No",IF(T7="No tolerable","Si","")))),"")</f>
        <v>Si</v>
      </c>
      <c r="V7" s="31" t="s">
        <v>182</v>
      </c>
      <c r="W7" s="32"/>
      <c r="X7" s="29"/>
      <c r="Y7" s="29"/>
      <c r="Z7" s="29"/>
      <c r="AA7" s="29"/>
      <c r="AB7" s="31"/>
    </row>
    <row r="8" spans="1:28" s="33" customFormat="1" ht="36.75" customHeight="1">
      <c r="A8" s="113"/>
      <c r="B8" s="111"/>
      <c r="C8" s="45" t="s">
        <v>178</v>
      </c>
      <c r="D8" s="111"/>
      <c r="E8" s="111"/>
      <c r="F8" s="104"/>
      <c r="G8" s="104"/>
      <c r="H8" s="104"/>
      <c r="I8" s="106"/>
      <c r="J8" s="28" t="s">
        <v>9</v>
      </c>
      <c r="K8" s="35" t="s">
        <v>75</v>
      </c>
      <c r="L8" s="30" t="s">
        <v>48</v>
      </c>
      <c r="M8" s="39" t="s">
        <v>59</v>
      </c>
      <c r="N8" s="34" t="s">
        <v>60</v>
      </c>
      <c r="O8" s="36" t="s">
        <v>38</v>
      </c>
      <c r="P8" s="20" t="str">
        <f t="shared" ref="P8:P43" si="0">IFERROR(IF(S8="","",IF(S8&lt;=10,"Bajo",IF(S8&lt;=15,"Moderado",IF(S8&gt;15,"Alto","")))),"")</f>
        <v>Bajo</v>
      </c>
      <c r="Q8" s="20">
        <f>IFERROR(VLOOKUP(N8,LISTAS!$Q$2:$R$4,2,0),"")</f>
        <v>5</v>
      </c>
      <c r="R8" s="20">
        <f>IFERROR(VLOOKUP(O8,LISTAS!$S$2:$T$4,2,0),"")</f>
        <v>1</v>
      </c>
      <c r="S8" s="20">
        <f t="shared" ref="S8:S43" si="1">IFERROR(Q8*R8,"")</f>
        <v>5</v>
      </c>
      <c r="T8" s="20" t="str">
        <f t="shared" ref="T8:T49" si="2">IFERROR(IF(S8="","",IF(S8&lt;=10,"Tolerable",IF(S8&lt;=15,"Potencialmente no tolerable",IF(S8&gt;15,"No tolerable","")))),"")</f>
        <v>Tolerable</v>
      </c>
      <c r="U8" s="20" t="str">
        <f t="shared" ref="U8:U49" si="3">IFERROR(IF(T8="","",IF(T8="Tolerable","No",IF(T8="Potencialmente no tolerable","No",IF(T8="No tolerable","Si","")))),"")</f>
        <v>No</v>
      </c>
      <c r="V8" s="31" t="s">
        <v>183</v>
      </c>
      <c r="W8" s="38"/>
      <c r="X8" s="35"/>
      <c r="Y8" s="35"/>
      <c r="Z8" s="35"/>
      <c r="AA8" s="35"/>
      <c r="AB8" s="37"/>
    </row>
    <row r="9" spans="1:28" s="33" customFormat="1" ht="40.5">
      <c r="A9" s="113"/>
      <c r="B9" s="111"/>
      <c r="C9" s="45" t="s">
        <v>178</v>
      </c>
      <c r="D9" s="111"/>
      <c r="E9" s="111"/>
      <c r="F9" s="104"/>
      <c r="G9" s="104"/>
      <c r="H9" s="104"/>
      <c r="I9" s="106"/>
      <c r="J9" s="28" t="s">
        <v>10</v>
      </c>
      <c r="K9" s="35" t="s">
        <v>31</v>
      </c>
      <c r="L9" s="30" t="s">
        <v>35</v>
      </c>
      <c r="M9" s="39" t="s">
        <v>68</v>
      </c>
      <c r="N9" s="34" t="s">
        <v>60</v>
      </c>
      <c r="O9" s="36" t="s">
        <v>51</v>
      </c>
      <c r="P9" s="20" t="str">
        <f t="shared" si="0"/>
        <v>Moderado</v>
      </c>
      <c r="Q9" s="20">
        <f>IFERROR(VLOOKUP(N9,LISTAS!$Q$2:$R$4,2,0),"")</f>
        <v>5</v>
      </c>
      <c r="R9" s="20">
        <f>IFERROR(VLOOKUP(O9,LISTAS!$S$2:$T$4,2,0),"")</f>
        <v>3</v>
      </c>
      <c r="S9" s="20">
        <f t="shared" si="1"/>
        <v>15</v>
      </c>
      <c r="T9" s="20" t="str">
        <f t="shared" si="2"/>
        <v>Potencialmente no tolerable</v>
      </c>
      <c r="U9" s="20" t="str">
        <f t="shared" si="3"/>
        <v>No</v>
      </c>
      <c r="V9" s="31" t="s">
        <v>184</v>
      </c>
      <c r="W9" s="38"/>
      <c r="X9" s="35"/>
      <c r="Y9" s="35"/>
      <c r="Z9" s="35"/>
      <c r="AA9" s="35"/>
      <c r="AB9" s="37"/>
    </row>
    <row r="10" spans="1:28" s="33" customFormat="1" ht="27">
      <c r="A10" s="113"/>
      <c r="B10" s="111"/>
      <c r="C10" s="45" t="s">
        <v>178</v>
      </c>
      <c r="D10" s="111"/>
      <c r="E10" s="111"/>
      <c r="F10" s="104"/>
      <c r="G10" s="104"/>
      <c r="H10" s="104"/>
      <c r="I10" s="106"/>
      <c r="J10" s="34" t="s">
        <v>11</v>
      </c>
      <c r="K10" s="35" t="s">
        <v>32</v>
      </c>
      <c r="L10" s="36" t="s">
        <v>48</v>
      </c>
      <c r="M10" s="41" t="s">
        <v>73</v>
      </c>
      <c r="N10" s="34" t="s">
        <v>60</v>
      </c>
      <c r="O10" s="36" t="s">
        <v>38</v>
      </c>
      <c r="P10" s="20" t="str">
        <f t="shared" si="0"/>
        <v>Bajo</v>
      </c>
      <c r="Q10" s="20">
        <f>IFERROR(VLOOKUP(N10,LISTAS!$Q$2:$R$4,2,0),"")</f>
        <v>5</v>
      </c>
      <c r="R10" s="20">
        <f>IFERROR(VLOOKUP(O10,LISTAS!$S$2:$T$4,2,0),"")</f>
        <v>1</v>
      </c>
      <c r="S10" s="20">
        <f t="shared" si="1"/>
        <v>5</v>
      </c>
      <c r="T10" s="20" t="str">
        <f t="shared" si="2"/>
        <v>Tolerable</v>
      </c>
      <c r="U10" s="20" t="str">
        <f t="shared" si="3"/>
        <v>No</v>
      </c>
      <c r="V10" s="37" t="s">
        <v>185</v>
      </c>
      <c r="W10" s="38"/>
      <c r="X10" s="35"/>
      <c r="Y10" s="35"/>
      <c r="Z10" s="35"/>
      <c r="AA10" s="35"/>
      <c r="AB10" s="37"/>
    </row>
    <row r="11" spans="1:28" s="33" customFormat="1" ht="175.5">
      <c r="A11" s="114"/>
      <c r="B11" s="112"/>
      <c r="C11" s="45" t="s">
        <v>178</v>
      </c>
      <c r="D11" s="112"/>
      <c r="E11" s="112"/>
      <c r="F11" s="104"/>
      <c r="G11" s="104"/>
      <c r="H11" s="104"/>
      <c r="I11" s="107"/>
      <c r="J11" s="34" t="s">
        <v>13</v>
      </c>
      <c r="K11" s="35" t="s">
        <v>34</v>
      </c>
      <c r="L11" s="36" t="s">
        <v>35</v>
      </c>
      <c r="M11" s="41" t="s">
        <v>79</v>
      </c>
      <c r="N11" s="34" t="s">
        <v>60</v>
      </c>
      <c r="O11" s="36" t="s">
        <v>61</v>
      </c>
      <c r="P11" s="20" t="str">
        <f t="shared" si="0"/>
        <v>Alto</v>
      </c>
      <c r="Q11" s="20">
        <f>IFERROR(VLOOKUP(N11,LISTAS!$Q$2:$R$4,2,0),"")</f>
        <v>5</v>
      </c>
      <c r="R11" s="20">
        <f>IFERROR(VLOOKUP(O11,LISTAS!$S$2:$T$4,2,0),"")</f>
        <v>5</v>
      </c>
      <c r="S11" s="20">
        <f t="shared" si="1"/>
        <v>25</v>
      </c>
      <c r="T11" s="20" t="str">
        <f t="shared" si="2"/>
        <v>No tolerable</v>
      </c>
      <c r="U11" s="20" t="str">
        <f t="shared" si="3"/>
        <v>Si</v>
      </c>
      <c r="V11" s="37" t="s">
        <v>186</v>
      </c>
      <c r="W11" s="38"/>
      <c r="X11" s="35"/>
      <c r="Y11" s="35"/>
      <c r="Z11" s="35"/>
      <c r="AA11" s="35"/>
      <c r="AB11" s="37"/>
    </row>
    <row r="12" spans="1:28" s="33" customFormat="1" ht="27">
      <c r="A12" s="108" t="s">
        <v>187</v>
      </c>
      <c r="B12" s="104" t="s">
        <v>188</v>
      </c>
      <c r="C12" s="40" t="s">
        <v>189</v>
      </c>
      <c r="D12" s="103" t="s">
        <v>190</v>
      </c>
      <c r="E12" s="103" t="s">
        <v>191</v>
      </c>
      <c r="F12" s="104" t="s">
        <v>2</v>
      </c>
      <c r="G12" s="104" t="s">
        <v>74</v>
      </c>
      <c r="H12" s="104" t="s">
        <v>24</v>
      </c>
      <c r="I12" s="109" t="s">
        <v>181</v>
      </c>
      <c r="J12" s="34" t="s">
        <v>4</v>
      </c>
      <c r="K12" s="35" t="s">
        <v>66</v>
      </c>
      <c r="L12" s="36" t="s">
        <v>35</v>
      </c>
      <c r="M12" s="41" t="s">
        <v>36</v>
      </c>
      <c r="N12" s="34" t="s">
        <v>60</v>
      </c>
      <c r="O12" s="36"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7" t="s">
        <v>192</v>
      </c>
      <c r="W12" s="38"/>
      <c r="X12" s="35"/>
      <c r="Y12" s="35"/>
      <c r="Z12" s="35"/>
      <c r="AA12" s="35"/>
      <c r="AB12" s="37"/>
    </row>
    <row r="13" spans="1:28" s="33" customFormat="1" ht="13.5">
      <c r="A13" s="108"/>
      <c r="B13" s="104"/>
      <c r="C13" s="40" t="s">
        <v>189</v>
      </c>
      <c r="D13" s="103"/>
      <c r="E13" s="103"/>
      <c r="F13" s="104"/>
      <c r="G13" s="104"/>
      <c r="H13" s="104"/>
      <c r="I13" s="109"/>
      <c r="J13" s="34" t="s">
        <v>4</v>
      </c>
      <c r="K13" s="35" t="s">
        <v>71</v>
      </c>
      <c r="L13" s="36" t="s">
        <v>35</v>
      </c>
      <c r="M13" s="41" t="s">
        <v>36</v>
      </c>
      <c r="N13" s="34" t="s">
        <v>50</v>
      </c>
      <c r="O13" s="36" t="s">
        <v>38</v>
      </c>
      <c r="P13" s="20" t="str">
        <f t="shared" ref="P13" si="4">IFERROR(IF(S13="","",IF(S13&lt;=10,"Bajo",IF(S13&lt;=15,"Moderado",IF(S13&gt;15,"Alto","")))),"")</f>
        <v>Bajo</v>
      </c>
      <c r="Q13" s="20">
        <f>IFERROR(VLOOKUP(N13,LISTAS!$Q$2:$R$4,2,0),"")</f>
        <v>3</v>
      </c>
      <c r="R13" s="20">
        <f>IFERROR(VLOOKUP(O13,LISTAS!$S$2:$T$4,2,0),"")</f>
        <v>1</v>
      </c>
      <c r="S13" s="20">
        <f t="shared" ref="S13" si="5">IFERROR(Q13*R13,"")</f>
        <v>3</v>
      </c>
      <c r="T13" s="20" t="str">
        <f t="shared" ref="T13" si="6">IFERROR(IF(S13="","",IF(S13&lt;=10,"Tolerable",IF(S13&lt;=15,"Potencialmente no tolerable",IF(S13&gt;15,"No tolerable","")))),"")</f>
        <v>Tolerable</v>
      </c>
      <c r="U13" s="20" t="str">
        <f t="shared" ref="U13" si="7">IFERROR(IF(T13="","",IF(T13="Tolerable","No",IF(T13="Potencialmente no tolerable","No",IF(T13="No tolerable","Si","")))),"")</f>
        <v>No</v>
      </c>
      <c r="V13" s="37"/>
      <c r="W13" s="38"/>
      <c r="X13" s="35"/>
      <c r="Y13" s="35"/>
      <c r="Z13" s="35"/>
      <c r="AA13" s="35"/>
      <c r="AB13" s="37"/>
    </row>
    <row r="14" spans="1:28" s="33" customFormat="1" ht="67.5">
      <c r="A14" s="108"/>
      <c r="B14" s="104"/>
      <c r="C14" s="40" t="s">
        <v>189</v>
      </c>
      <c r="D14" s="103"/>
      <c r="E14" s="103"/>
      <c r="F14" s="104"/>
      <c r="G14" s="104"/>
      <c r="H14" s="104"/>
      <c r="I14" s="109"/>
      <c r="J14" s="34" t="s">
        <v>5</v>
      </c>
      <c r="K14" s="35" t="s">
        <v>26</v>
      </c>
      <c r="L14" s="36" t="s">
        <v>35</v>
      </c>
      <c r="M14" s="41" t="s">
        <v>49</v>
      </c>
      <c r="N14" s="34" t="s">
        <v>60</v>
      </c>
      <c r="O14" s="36" t="s">
        <v>51</v>
      </c>
      <c r="P14" s="20" t="str">
        <f t="shared" si="0"/>
        <v>Moderado</v>
      </c>
      <c r="Q14" s="20">
        <f>IFERROR(VLOOKUP(N14,LISTAS!$Q$2:$R$4,2,0),"")</f>
        <v>5</v>
      </c>
      <c r="R14" s="20">
        <f>IFERROR(VLOOKUP(O14,LISTAS!$S$2:$T$4,2,0),"")</f>
        <v>3</v>
      </c>
      <c r="S14" s="20">
        <f t="shared" si="1"/>
        <v>15</v>
      </c>
      <c r="T14" s="20" t="str">
        <f t="shared" si="2"/>
        <v>Potencialmente no tolerable</v>
      </c>
      <c r="U14" s="20" t="str">
        <f t="shared" si="3"/>
        <v>No</v>
      </c>
      <c r="V14" s="69" t="s">
        <v>193</v>
      </c>
      <c r="W14" s="38"/>
      <c r="X14" s="35"/>
      <c r="Y14" s="35"/>
      <c r="Z14" s="35"/>
      <c r="AA14" s="35"/>
      <c r="AB14" s="37"/>
    </row>
    <row r="15" spans="1:28" s="33" customFormat="1" ht="162">
      <c r="A15" s="108"/>
      <c r="B15" s="104"/>
      <c r="C15" s="40" t="s">
        <v>189</v>
      </c>
      <c r="D15" s="103"/>
      <c r="E15" s="103"/>
      <c r="F15" s="104"/>
      <c r="G15" s="104"/>
      <c r="H15" s="104"/>
      <c r="I15" s="109"/>
      <c r="J15" s="34" t="s">
        <v>6</v>
      </c>
      <c r="K15" s="35" t="s">
        <v>27</v>
      </c>
      <c r="L15" s="36" t="s">
        <v>35</v>
      </c>
      <c r="M15" s="41" t="s">
        <v>49</v>
      </c>
      <c r="N15" s="34" t="s">
        <v>60</v>
      </c>
      <c r="O15" s="36" t="s">
        <v>61</v>
      </c>
      <c r="P15" s="20" t="str">
        <f t="shared" si="0"/>
        <v>Alto</v>
      </c>
      <c r="Q15" s="20">
        <f>IFERROR(VLOOKUP(N15,LISTAS!$Q$2:$R$4,2,0),"")</f>
        <v>5</v>
      </c>
      <c r="R15" s="20">
        <f>IFERROR(VLOOKUP(O15,LISTAS!$S$2:$T$4,2,0),"")</f>
        <v>5</v>
      </c>
      <c r="S15" s="20">
        <f t="shared" si="1"/>
        <v>25</v>
      </c>
      <c r="T15" s="20" t="str">
        <f t="shared" si="2"/>
        <v>No tolerable</v>
      </c>
      <c r="U15" s="20" t="str">
        <f t="shared" si="3"/>
        <v>Si</v>
      </c>
      <c r="V15" s="37" t="s">
        <v>194</v>
      </c>
      <c r="W15" s="38"/>
      <c r="X15" s="35"/>
      <c r="Y15" s="35"/>
      <c r="Z15" s="35"/>
      <c r="AA15" s="35"/>
      <c r="AB15" s="37"/>
    </row>
    <row r="16" spans="1:28" s="33" customFormat="1" ht="94.5">
      <c r="A16" s="108"/>
      <c r="B16" s="104"/>
      <c r="C16" s="40" t="s">
        <v>189</v>
      </c>
      <c r="D16" s="103"/>
      <c r="E16" s="103"/>
      <c r="F16" s="104"/>
      <c r="G16" s="104"/>
      <c r="H16" s="104"/>
      <c r="I16" s="109"/>
      <c r="J16" s="34" t="s">
        <v>8</v>
      </c>
      <c r="K16" s="35" t="s">
        <v>29</v>
      </c>
      <c r="L16" s="36" t="s">
        <v>35</v>
      </c>
      <c r="M16" s="41" t="s">
        <v>59</v>
      </c>
      <c r="N16" s="34" t="s">
        <v>50</v>
      </c>
      <c r="O16" s="36" t="s">
        <v>38</v>
      </c>
      <c r="P16" s="20" t="str">
        <f t="shared" si="0"/>
        <v>Bajo</v>
      </c>
      <c r="Q16" s="20">
        <f>IFERROR(VLOOKUP(N16,LISTAS!$Q$2:$R$4,2,0),"")</f>
        <v>3</v>
      </c>
      <c r="R16" s="20">
        <f>IFERROR(VLOOKUP(O16,LISTAS!$S$2:$T$4,2,0),"")</f>
        <v>1</v>
      </c>
      <c r="S16" s="20">
        <f t="shared" si="1"/>
        <v>3</v>
      </c>
      <c r="T16" s="20" t="str">
        <f t="shared" si="2"/>
        <v>Tolerable</v>
      </c>
      <c r="U16" s="20" t="str">
        <f t="shared" si="3"/>
        <v>No</v>
      </c>
      <c r="V16" s="37" t="s">
        <v>195</v>
      </c>
      <c r="W16" s="38"/>
      <c r="X16" s="35"/>
      <c r="Y16" s="35"/>
      <c r="Z16" s="35"/>
      <c r="AA16" s="35"/>
      <c r="AB16" s="37"/>
    </row>
    <row r="17" spans="1:28" s="33" customFormat="1" ht="81">
      <c r="A17" s="108"/>
      <c r="B17" s="104"/>
      <c r="C17" s="40" t="s">
        <v>189</v>
      </c>
      <c r="D17" s="103"/>
      <c r="E17" s="103"/>
      <c r="F17" s="104"/>
      <c r="G17" s="104"/>
      <c r="H17" s="104"/>
      <c r="I17" s="109"/>
      <c r="J17" s="34" t="s">
        <v>9</v>
      </c>
      <c r="K17" s="35" t="s">
        <v>30</v>
      </c>
      <c r="L17" s="36" t="s">
        <v>35</v>
      </c>
      <c r="M17" s="41" t="s">
        <v>59</v>
      </c>
      <c r="N17" s="34" t="s">
        <v>50</v>
      </c>
      <c r="O17" s="36" t="s">
        <v>51</v>
      </c>
      <c r="P17" s="20" t="str">
        <f t="shared" si="0"/>
        <v>Bajo</v>
      </c>
      <c r="Q17" s="20">
        <f>IFERROR(VLOOKUP(N17,LISTAS!$Q$2:$R$4,2,0),"")</f>
        <v>3</v>
      </c>
      <c r="R17" s="20">
        <f>IFERROR(VLOOKUP(O17,LISTAS!$S$2:$T$4,2,0),"")</f>
        <v>3</v>
      </c>
      <c r="S17" s="20">
        <f t="shared" si="1"/>
        <v>9</v>
      </c>
      <c r="T17" s="20" t="str">
        <f t="shared" si="2"/>
        <v>Tolerable</v>
      </c>
      <c r="U17" s="20" t="str">
        <f t="shared" si="3"/>
        <v>No</v>
      </c>
      <c r="V17" s="31" t="s">
        <v>183</v>
      </c>
      <c r="W17" s="38"/>
      <c r="X17" s="35"/>
      <c r="Y17" s="35"/>
      <c r="Z17" s="35"/>
      <c r="AA17" s="35"/>
      <c r="AB17" s="37"/>
    </row>
    <row r="18" spans="1:28" s="33" customFormat="1" ht="121.5">
      <c r="A18" s="108"/>
      <c r="B18" s="104"/>
      <c r="C18" s="40" t="s">
        <v>189</v>
      </c>
      <c r="D18" s="103"/>
      <c r="E18" s="103"/>
      <c r="F18" s="104"/>
      <c r="G18" s="104"/>
      <c r="H18" s="104"/>
      <c r="I18" s="109"/>
      <c r="J18" s="34" t="s">
        <v>9</v>
      </c>
      <c r="K18" s="35" t="s">
        <v>47</v>
      </c>
      <c r="L18" s="36" t="s">
        <v>35</v>
      </c>
      <c r="M18" s="41" t="s">
        <v>59</v>
      </c>
      <c r="N18" s="34" t="s">
        <v>50</v>
      </c>
      <c r="O18" s="36" t="s">
        <v>51</v>
      </c>
      <c r="P18" s="20" t="str">
        <f t="shared" si="0"/>
        <v>Bajo</v>
      </c>
      <c r="Q18" s="20">
        <f>IFERROR(VLOOKUP(N18,LISTAS!$Q$2:$R$4,2,0),"")</f>
        <v>3</v>
      </c>
      <c r="R18" s="20">
        <f>IFERROR(VLOOKUP(O18,LISTAS!$S$2:$T$4,2,0),"")</f>
        <v>3</v>
      </c>
      <c r="S18" s="20">
        <f t="shared" si="1"/>
        <v>9</v>
      </c>
      <c r="T18" s="20" t="str">
        <f t="shared" si="2"/>
        <v>Tolerable</v>
      </c>
      <c r="U18" s="20" t="str">
        <f t="shared" si="3"/>
        <v>No</v>
      </c>
      <c r="V18" s="37" t="s">
        <v>196</v>
      </c>
      <c r="W18" s="38"/>
      <c r="X18" s="35"/>
      <c r="Y18" s="35"/>
      <c r="Z18" s="35"/>
      <c r="AA18" s="35"/>
      <c r="AB18" s="37"/>
    </row>
    <row r="19" spans="1:28" s="33" customFormat="1" ht="162">
      <c r="A19" s="108"/>
      <c r="B19" s="104"/>
      <c r="C19" s="40" t="s">
        <v>189</v>
      </c>
      <c r="D19" s="103"/>
      <c r="E19" s="103"/>
      <c r="F19" s="104"/>
      <c r="G19" s="104"/>
      <c r="H19" s="104"/>
      <c r="I19" s="109"/>
      <c r="J19" s="34" t="s">
        <v>9</v>
      </c>
      <c r="K19" s="35" t="s">
        <v>67</v>
      </c>
      <c r="L19" s="36" t="s">
        <v>35</v>
      </c>
      <c r="M19" s="41" t="s">
        <v>59</v>
      </c>
      <c r="N19" s="34" t="s">
        <v>60</v>
      </c>
      <c r="O19" s="36" t="s">
        <v>61</v>
      </c>
      <c r="P19" s="20" t="str">
        <f t="shared" si="0"/>
        <v>Alto</v>
      </c>
      <c r="Q19" s="20">
        <f>IFERROR(VLOOKUP(N19,LISTAS!$Q$2:$R$4,2,0),"")</f>
        <v>5</v>
      </c>
      <c r="R19" s="20">
        <f>IFERROR(VLOOKUP(O19,LISTAS!$S$2:$T$4,2,0),"")</f>
        <v>5</v>
      </c>
      <c r="S19" s="20">
        <f t="shared" si="1"/>
        <v>25</v>
      </c>
      <c r="T19" s="20" t="str">
        <f t="shared" si="2"/>
        <v>No tolerable</v>
      </c>
      <c r="U19" s="20" t="str">
        <f t="shared" si="3"/>
        <v>Si</v>
      </c>
      <c r="V19" s="69" t="s">
        <v>197</v>
      </c>
      <c r="W19" s="38"/>
      <c r="X19" s="35"/>
      <c r="Y19" s="35"/>
      <c r="Z19" s="35"/>
      <c r="AA19" s="35"/>
      <c r="AB19" s="37"/>
    </row>
    <row r="20" spans="1:28" s="33" customFormat="1" ht="162">
      <c r="A20" s="108"/>
      <c r="B20" s="104"/>
      <c r="C20" s="40" t="s">
        <v>189</v>
      </c>
      <c r="D20" s="103"/>
      <c r="E20" s="103"/>
      <c r="F20" s="104"/>
      <c r="G20" s="104"/>
      <c r="H20" s="104"/>
      <c r="I20" s="109"/>
      <c r="J20" s="34" t="s">
        <v>9</v>
      </c>
      <c r="K20" s="35" t="s">
        <v>72</v>
      </c>
      <c r="L20" s="36" t="s">
        <v>35</v>
      </c>
      <c r="M20" s="41" t="s">
        <v>59</v>
      </c>
      <c r="N20" s="34" t="s">
        <v>60</v>
      </c>
      <c r="O20" s="36" t="s">
        <v>61</v>
      </c>
      <c r="P20" s="20" t="str">
        <f t="shared" si="0"/>
        <v>Alto</v>
      </c>
      <c r="Q20" s="20">
        <f>IFERROR(VLOOKUP(N20,LISTAS!$Q$2:$R$4,2,0),"")</f>
        <v>5</v>
      </c>
      <c r="R20" s="20">
        <f>IFERROR(VLOOKUP(O20,LISTAS!$S$2:$T$4,2,0),"")</f>
        <v>5</v>
      </c>
      <c r="S20" s="20">
        <f t="shared" si="1"/>
        <v>25</v>
      </c>
      <c r="T20" s="20" t="str">
        <f t="shared" si="2"/>
        <v>No tolerable</v>
      </c>
      <c r="U20" s="20" t="str">
        <f t="shared" si="3"/>
        <v>Si</v>
      </c>
      <c r="V20" s="31" t="s">
        <v>197</v>
      </c>
      <c r="W20" s="38"/>
      <c r="X20" s="35"/>
      <c r="Y20" s="35"/>
      <c r="Z20" s="35"/>
      <c r="AA20" s="35"/>
      <c r="AB20" s="37"/>
    </row>
    <row r="21" spans="1:28" s="33" customFormat="1" ht="81">
      <c r="A21" s="108"/>
      <c r="B21" s="104"/>
      <c r="C21" s="40" t="s">
        <v>189</v>
      </c>
      <c r="D21" s="103"/>
      <c r="E21" s="103"/>
      <c r="F21" s="104"/>
      <c r="G21" s="104"/>
      <c r="H21" s="104"/>
      <c r="I21" s="109"/>
      <c r="J21" s="34" t="s">
        <v>9</v>
      </c>
      <c r="K21" s="35" t="s">
        <v>75</v>
      </c>
      <c r="L21" s="36" t="s">
        <v>48</v>
      </c>
      <c r="M21" s="41" t="s">
        <v>59</v>
      </c>
      <c r="N21" s="34" t="s">
        <v>60</v>
      </c>
      <c r="O21" s="36" t="s">
        <v>38</v>
      </c>
      <c r="P21" s="20" t="str">
        <f t="shared" ref="P21" si="8">IFERROR(IF(S21="","",IF(S21&lt;=10,"Bajo",IF(S21&lt;=15,"Moderado",IF(S21&gt;15,"Alto","")))),"")</f>
        <v>Bajo</v>
      </c>
      <c r="Q21" s="20">
        <f>IFERROR(VLOOKUP(N21,LISTAS!$Q$2:$R$4,2,0),"")</f>
        <v>5</v>
      </c>
      <c r="R21" s="20">
        <f>IFERROR(VLOOKUP(O21,LISTAS!$S$2:$T$4,2,0),"")</f>
        <v>1</v>
      </c>
      <c r="S21" s="20">
        <f t="shared" ref="S21" si="9">IFERROR(Q21*R21,"")</f>
        <v>5</v>
      </c>
      <c r="T21" s="20" t="str">
        <f t="shared" si="2"/>
        <v>Tolerable</v>
      </c>
      <c r="U21" s="20" t="str">
        <f t="shared" si="3"/>
        <v>No</v>
      </c>
      <c r="V21" s="37" t="s">
        <v>183</v>
      </c>
      <c r="W21" s="38"/>
      <c r="X21" s="35"/>
      <c r="Y21" s="35"/>
      <c r="Z21" s="35"/>
      <c r="AA21" s="35"/>
      <c r="AB21" s="37"/>
    </row>
    <row r="22" spans="1:28" s="33" customFormat="1" ht="27">
      <c r="A22" s="108"/>
      <c r="B22" s="104"/>
      <c r="C22" s="40" t="s">
        <v>189</v>
      </c>
      <c r="D22" s="103"/>
      <c r="E22" s="103"/>
      <c r="F22" s="104"/>
      <c r="G22" s="104"/>
      <c r="H22" s="104"/>
      <c r="I22" s="109"/>
      <c r="J22" s="34" t="s">
        <v>10</v>
      </c>
      <c r="K22" s="35" t="s">
        <v>31</v>
      </c>
      <c r="L22" s="36" t="s">
        <v>35</v>
      </c>
      <c r="M22" s="41" t="s">
        <v>68</v>
      </c>
      <c r="N22" s="34" t="s">
        <v>60</v>
      </c>
      <c r="O22" s="36" t="s">
        <v>51</v>
      </c>
      <c r="P22" s="20" t="str">
        <f t="shared" si="0"/>
        <v>Moderado</v>
      </c>
      <c r="Q22" s="20">
        <f>IFERROR(VLOOKUP(N22,LISTAS!$Q$2:$R$4,2,0),"")</f>
        <v>5</v>
      </c>
      <c r="R22" s="20">
        <f>IFERROR(VLOOKUP(O22,LISTAS!$S$2:$T$4,2,0),"")</f>
        <v>3</v>
      </c>
      <c r="S22" s="20">
        <f t="shared" si="1"/>
        <v>15</v>
      </c>
      <c r="T22" s="20" t="str">
        <f t="shared" si="2"/>
        <v>Potencialmente no tolerable</v>
      </c>
      <c r="U22" s="20" t="str">
        <f t="shared" si="3"/>
        <v>No</v>
      </c>
      <c r="V22" s="16" t="s">
        <v>184</v>
      </c>
      <c r="W22" s="38"/>
      <c r="X22" s="35"/>
      <c r="Y22" s="35"/>
      <c r="Z22" s="35"/>
      <c r="AA22" s="35"/>
      <c r="AB22" s="37"/>
    </row>
    <row r="23" spans="1:28" s="33" customFormat="1" ht="13.5">
      <c r="A23" s="108"/>
      <c r="B23" s="104"/>
      <c r="C23" s="40" t="s">
        <v>189</v>
      </c>
      <c r="D23" s="103"/>
      <c r="E23" s="103"/>
      <c r="F23" s="104"/>
      <c r="G23" s="104"/>
      <c r="H23" s="104"/>
      <c r="I23" s="109"/>
      <c r="J23" s="34" t="s">
        <v>11</v>
      </c>
      <c r="K23" s="35" t="s">
        <v>32</v>
      </c>
      <c r="L23" s="36" t="s">
        <v>48</v>
      </c>
      <c r="M23" s="41" t="s">
        <v>73</v>
      </c>
      <c r="N23" s="34" t="s">
        <v>60</v>
      </c>
      <c r="O23" s="36" t="s">
        <v>38</v>
      </c>
      <c r="P23" s="20" t="str">
        <f t="shared" si="0"/>
        <v>Bajo</v>
      </c>
      <c r="Q23" s="20">
        <f>IFERROR(VLOOKUP(N23,LISTAS!$Q$2:$R$4,2,0),"")</f>
        <v>5</v>
      </c>
      <c r="R23" s="20">
        <f>IFERROR(VLOOKUP(O23,LISTAS!$S$2:$T$4,2,0),"")</f>
        <v>1</v>
      </c>
      <c r="S23" s="20">
        <f t="shared" si="1"/>
        <v>5</v>
      </c>
      <c r="T23" s="20" t="str">
        <f t="shared" si="2"/>
        <v>Tolerable</v>
      </c>
      <c r="U23" s="20" t="str">
        <f t="shared" si="3"/>
        <v>No</v>
      </c>
      <c r="V23" s="37"/>
      <c r="W23" s="38"/>
      <c r="X23" s="35"/>
      <c r="Y23" s="35"/>
      <c r="Z23" s="35"/>
      <c r="AA23" s="35"/>
      <c r="AB23" s="37"/>
    </row>
    <row r="24" spans="1:28" s="33" customFormat="1" ht="135">
      <c r="A24" s="108"/>
      <c r="B24" s="104"/>
      <c r="C24" s="40" t="s">
        <v>189</v>
      </c>
      <c r="D24" s="103"/>
      <c r="E24" s="103"/>
      <c r="F24" s="104"/>
      <c r="G24" s="104"/>
      <c r="H24" s="104"/>
      <c r="I24" s="109"/>
      <c r="J24" s="34" t="s">
        <v>13</v>
      </c>
      <c r="K24" s="35" t="s">
        <v>34</v>
      </c>
      <c r="L24" s="36" t="s">
        <v>35</v>
      </c>
      <c r="M24" s="41" t="s">
        <v>79</v>
      </c>
      <c r="N24" s="34" t="s">
        <v>60</v>
      </c>
      <c r="O24" s="36" t="s">
        <v>61</v>
      </c>
      <c r="P24" s="20" t="str">
        <f t="shared" si="0"/>
        <v>Alto</v>
      </c>
      <c r="Q24" s="20">
        <f>IFERROR(VLOOKUP(N24,LISTAS!$Q$2:$R$4,2,0),"")</f>
        <v>5</v>
      </c>
      <c r="R24" s="20">
        <f>IFERROR(VLOOKUP(O24,LISTAS!$S$2:$T$4,2,0),"")</f>
        <v>5</v>
      </c>
      <c r="S24" s="20">
        <f t="shared" si="1"/>
        <v>25</v>
      </c>
      <c r="T24" s="20" t="str">
        <f t="shared" si="2"/>
        <v>No tolerable</v>
      </c>
      <c r="U24" s="20" t="str">
        <f t="shared" si="3"/>
        <v>Si</v>
      </c>
      <c r="V24" s="70" t="s">
        <v>198</v>
      </c>
      <c r="W24" s="38"/>
      <c r="X24" s="35"/>
      <c r="Y24" s="35"/>
      <c r="Z24" s="35"/>
      <c r="AA24" s="35"/>
      <c r="AB24" s="37"/>
    </row>
    <row r="25" spans="1:28" s="33" customFormat="1" ht="81">
      <c r="A25" s="108" t="s">
        <v>187</v>
      </c>
      <c r="B25" s="104" t="s">
        <v>199</v>
      </c>
      <c r="C25" s="40" t="s">
        <v>200</v>
      </c>
      <c r="D25" s="103" t="s">
        <v>201</v>
      </c>
      <c r="E25" s="103" t="s">
        <v>202</v>
      </c>
      <c r="F25" s="104" t="s">
        <v>2</v>
      </c>
      <c r="G25" s="104" t="s">
        <v>74</v>
      </c>
      <c r="H25" s="104" t="s">
        <v>24</v>
      </c>
      <c r="I25" s="109" t="s">
        <v>181</v>
      </c>
      <c r="J25" s="34" t="s">
        <v>4</v>
      </c>
      <c r="K25" s="35" t="s">
        <v>57</v>
      </c>
      <c r="L25" s="36" t="s">
        <v>35</v>
      </c>
      <c r="M25" s="41" t="s">
        <v>36</v>
      </c>
      <c r="N25" s="34" t="s">
        <v>50</v>
      </c>
      <c r="O25" s="36" t="s">
        <v>51</v>
      </c>
      <c r="P25" s="20" t="str">
        <f t="shared" si="0"/>
        <v>Bajo</v>
      </c>
      <c r="Q25" s="20">
        <f>IFERROR(VLOOKUP(N25,LISTAS!$Q$2:$R$4,2,0),"")</f>
        <v>3</v>
      </c>
      <c r="R25" s="20">
        <f>IFERROR(VLOOKUP(O25,LISTAS!$S$2:$T$4,2,0),"")</f>
        <v>3</v>
      </c>
      <c r="S25" s="20">
        <f t="shared" si="1"/>
        <v>9</v>
      </c>
      <c r="T25" s="20" t="str">
        <f t="shared" si="2"/>
        <v>Tolerable</v>
      </c>
      <c r="U25" s="20" t="str">
        <f t="shared" si="3"/>
        <v>No</v>
      </c>
      <c r="V25" s="37" t="s">
        <v>203</v>
      </c>
      <c r="W25" s="38"/>
      <c r="X25" s="35"/>
      <c r="Y25" s="35"/>
      <c r="Z25" s="35"/>
      <c r="AA25" s="35"/>
      <c r="AB25" s="37"/>
    </row>
    <row r="26" spans="1:28" s="33" customFormat="1" ht="54">
      <c r="A26" s="108"/>
      <c r="B26" s="104"/>
      <c r="C26" s="40" t="s">
        <v>200</v>
      </c>
      <c r="D26" s="103"/>
      <c r="E26" s="103"/>
      <c r="F26" s="104"/>
      <c r="G26" s="104"/>
      <c r="H26" s="104"/>
      <c r="I26" s="109"/>
      <c r="J26" s="34" t="s">
        <v>4</v>
      </c>
      <c r="K26" s="35" t="s">
        <v>66</v>
      </c>
      <c r="L26" s="36" t="s">
        <v>35</v>
      </c>
      <c r="M26" s="41" t="s">
        <v>36</v>
      </c>
      <c r="N26" s="34" t="s">
        <v>50</v>
      </c>
      <c r="O26" s="36" t="s">
        <v>51</v>
      </c>
      <c r="P26" s="20" t="str">
        <f t="shared" si="0"/>
        <v>Bajo</v>
      </c>
      <c r="Q26" s="20">
        <f>IFERROR(VLOOKUP(N26,LISTAS!$Q$2:$R$4,2,0),"")</f>
        <v>3</v>
      </c>
      <c r="R26" s="20">
        <f>IFERROR(VLOOKUP(O26,LISTAS!$S$2:$T$4,2,0),"")</f>
        <v>3</v>
      </c>
      <c r="S26" s="20">
        <f t="shared" si="1"/>
        <v>9</v>
      </c>
      <c r="T26" s="20" t="str">
        <f t="shared" si="2"/>
        <v>Tolerable</v>
      </c>
      <c r="U26" s="20" t="str">
        <f t="shared" si="3"/>
        <v>No</v>
      </c>
      <c r="V26" s="37" t="s">
        <v>204</v>
      </c>
      <c r="W26" s="38"/>
      <c r="X26" s="35"/>
      <c r="Y26" s="35"/>
      <c r="Z26" s="35"/>
      <c r="AA26" s="35"/>
      <c r="AB26" s="37"/>
    </row>
    <row r="27" spans="1:28" s="33" customFormat="1" ht="13.5">
      <c r="A27" s="108"/>
      <c r="B27" s="104"/>
      <c r="C27" s="40" t="s">
        <v>200</v>
      </c>
      <c r="D27" s="103"/>
      <c r="E27" s="103"/>
      <c r="F27" s="104"/>
      <c r="G27" s="104"/>
      <c r="H27" s="104"/>
      <c r="I27" s="109"/>
      <c r="J27" s="34" t="s">
        <v>4</v>
      </c>
      <c r="K27" s="35" t="s">
        <v>71</v>
      </c>
      <c r="L27" s="36" t="s">
        <v>35</v>
      </c>
      <c r="M27" s="41" t="s">
        <v>36</v>
      </c>
      <c r="N27" s="34" t="s">
        <v>50</v>
      </c>
      <c r="O27" s="36" t="s">
        <v>51</v>
      </c>
      <c r="P27" s="20" t="str">
        <f t="shared" si="0"/>
        <v>Bajo</v>
      </c>
      <c r="Q27" s="20">
        <f>IFERROR(VLOOKUP(N27,LISTAS!$Q$2:$R$4,2,0),"")</f>
        <v>3</v>
      </c>
      <c r="R27" s="20">
        <f>IFERROR(VLOOKUP(O27,LISTAS!$S$2:$T$4,2,0),"")</f>
        <v>3</v>
      </c>
      <c r="S27" s="20">
        <f t="shared" si="1"/>
        <v>9</v>
      </c>
      <c r="T27" s="20" t="str">
        <f t="shared" si="2"/>
        <v>Tolerable</v>
      </c>
      <c r="U27" s="20" t="str">
        <f t="shared" si="3"/>
        <v>No</v>
      </c>
      <c r="V27" s="37"/>
      <c r="W27" s="38"/>
      <c r="X27" s="35"/>
      <c r="Y27" s="35"/>
      <c r="Z27" s="35"/>
      <c r="AA27" s="35"/>
      <c r="AB27" s="37"/>
    </row>
    <row r="28" spans="1:28" s="33" customFormat="1" ht="81">
      <c r="A28" s="108"/>
      <c r="B28" s="104"/>
      <c r="C28" s="40" t="s">
        <v>200</v>
      </c>
      <c r="D28" s="103"/>
      <c r="E28" s="103"/>
      <c r="F28" s="104"/>
      <c r="G28" s="104"/>
      <c r="H28" s="104"/>
      <c r="I28" s="109"/>
      <c r="J28" s="34" t="s">
        <v>5</v>
      </c>
      <c r="K28" s="35" t="s">
        <v>26</v>
      </c>
      <c r="L28" s="36" t="s">
        <v>35</v>
      </c>
      <c r="M28" s="41" t="s">
        <v>49</v>
      </c>
      <c r="N28" s="34" t="s">
        <v>50</v>
      </c>
      <c r="O28" s="36" t="s">
        <v>51</v>
      </c>
      <c r="P28" s="20" t="str">
        <f t="shared" si="0"/>
        <v>Bajo</v>
      </c>
      <c r="Q28" s="20">
        <f>IFERROR(VLOOKUP(N28,LISTAS!$Q$2:$R$4,2,0),"")</f>
        <v>3</v>
      </c>
      <c r="R28" s="20">
        <f>IFERROR(VLOOKUP(O28,LISTAS!$S$2:$T$4,2,0),"")</f>
        <v>3</v>
      </c>
      <c r="S28" s="20">
        <f t="shared" si="1"/>
        <v>9</v>
      </c>
      <c r="T28" s="20" t="str">
        <f t="shared" si="2"/>
        <v>Tolerable</v>
      </c>
      <c r="U28" s="20" t="str">
        <f t="shared" si="3"/>
        <v>No</v>
      </c>
      <c r="V28" s="37" t="s">
        <v>205</v>
      </c>
      <c r="W28" s="38"/>
      <c r="X28" s="35"/>
      <c r="Y28" s="35"/>
      <c r="Z28" s="35"/>
      <c r="AA28" s="35"/>
      <c r="AB28" s="37"/>
    </row>
    <row r="29" spans="1:28" s="33" customFormat="1" ht="67.5">
      <c r="A29" s="108"/>
      <c r="B29" s="104"/>
      <c r="C29" s="40" t="s">
        <v>200</v>
      </c>
      <c r="D29" s="103"/>
      <c r="E29" s="103"/>
      <c r="F29" s="104"/>
      <c r="G29" s="104"/>
      <c r="H29" s="104"/>
      <c r="I29" s="109"/>
      <c r="J29" s="34" t="s">
        <v>6</v>
      </c>
      <c r="K29" s="35" t="s">
        <v>27</v>
      </c>
      <c r="L29" s="36" t="s">
        <v>35</v>
      </c>
      <c r="M29" s="41" t="s">
        <v>49</v>
      </c>
      <c r="N29" s="34" t="s">
        <v>50</v>
      </c>
      <c r="O29" s="36" t="s">
        <v>61</v>
      </c>
      <c r="P29" s="20" t="str">
        <f t="shared" si="0"/>
        <v>Moderado</v>
      </c>
      <c r="Q29" s="20">
        <f>IFERROR(VLOOKUP(N29,LISTAS!$Q$2:$R$4,2,0),"")</f>
        <v>3</v>
      </c>
      <c r="R29" s="20">
        <f>IFERROR(VLOOKUP(O29,LISTAS!$S$2:$T$4,2,0),"")</f>
        <v>5</v>
      </c>
      <c r="S29" s="20">
        <f t="shared" si="1"/>
        <v>15</v>
      </c>
      <c r="T29" s="20" t="str">
        <f t="shared" si="2"/>
        <v>Potencialmente no tolerable</v>
      </c>
      <c r="U29" s="20" t="str">
        <f t="shared" si="3"/>
        <v>No</v>
      </c>
      <c r="V29" s="37" t="s">
        <v>193</v>
      </c>
      <c r="W29" s="38"/>
      <c r="X29" s="35"/>
      <c r="Y29" s="35"/>
      <c r="Z29" s="35"/>
      <c r="AA29" s="35"/>
      <c r="AB29" s="37"/>
    </row>
    <row r="30" spans="1:28" s="33" customFormat="1" ht="94.5">
      <c r="A30" s="108"/>
      <c r="B30" s="104"/>
      <c r="C30" s="40" t="s">
        <v>200</v>
      </c>
      <c r="D30" s="103"/>
      <c r="E30" s="103"/>
      <c r="F30" s="104"/>
      <c r="G30" s="104"/>
      <c r="H30" s="104"/>
      <c r="I30" s="109"/>
      <c r="J30" s="34" t="s">
        <v>8</v>
      </c>
      <c r="K30" s="35" t="s">
        <v>29</v>
      </c>
      <c r="L30" s="36" t="s">
        <v>35</v>
      </c>
      <c r="M30" s="41" t="s">
        <v>59</v>
      </c>
      <c r="N30" s="34" t="s">
        <v>50</v>
      </c>
      <c r="O30" s="36" t="s">
        <v>51</v>
      </c>
      <c r="P30" s="20" t="str">
        <f t="shared" si="0"/>
        <v>Bajo</v>
      </c>
      <c r="Q30" s="20">
        <f>IFERROR(VLOOKUP(N30,LISTAS!$Q$2:$R$4,2,0),"")</f>
        <v>3</v>
      </c>
      <c r="R30" s="20">
        <f>IFERROR(VLOOKUP(O30,LISTAS!$S$2:$T$4,2,0),"")</f>
        <v>3</v>
      </c>
      <c r="S30" s="20">
        <f t="shared" si="1"/>
        <v>9</v>
      </c>
      <c r="T30" s="20" t="str">
        <f t="shared" si="2"/>
        <v>Tolerable</v>
      </c>
      <c r="U30" s="20" t="str">
        <f t="shared" si="3"/>
        <v>No</v>
      </c>
      <c r="V30" s="37" t="s">
        <v>195</v>
      </c>
      <c r="W30" s="38"/>
      <c r="X30" s="35"/>
      <c r="Y30" s="35"/>
      <c r="Z30" s="35"/>
      <c r="AA30" s="35"/>
      <c r="AB30" s="37"/>
    </row>
    <row r="31" spans="1:28" s="33" customFormat="1" ht="27">
      <c r="A31" s="108"/>
      <c r="B31" s="104"/>
      <c r="C31" s="40" t="s">
        <v>200</v>
      </c>
      <c r="D31" s="103"/>
      <c r="E31" s="103"/>
      <c r="F31" s="104"/>
      <c r="G31" s="104"/>
      <c r="H31" s="104"/>
      <c r="I31" s="109"/>
      <c r="J31" s="34" t="s">
        <v>9</v>
      </c>
      <c r="K31" s="35" t="s">
        <v>67</v>
      </c>
      <c r="L31" s="36" t="s">
        <v>35</v>
      </c>
      <c r="M31" s="41" t="s">
        <v>59</v>
      </c>
      <c r="N31" s="34" t="s">
        <v>60</v>
      </c>
      <c r="O31" s="36" t="s">
        <v>51</v>
      </c>
      <c r="P31" s="20" t="str">
        <f t="shared" si="0"/>
        <v>Moderado</v>
      </c>
      <c r="Q31" s="20">
        <f>IFERROR(VLOOKUP(N31,LISTAS!$Q$2:$R$4,2,0),"")</f>
        <v>5</v>
      </c>
      <c r="R31" s="20">
        <f>IFERROR(VLOOKUP(O31,LISTAS!$S$2:$T$4,2,0),"")</f>
        <v>3</v>
      </c>
      <c r="S31" s="20">
        <f t="shared" si="1"/>
        <v>15</v>
      </c>
      <c r="T31" s="20" t="str">
        <f t="shared" si="2"/>
        <v>Potencialmente no tolerable</v>
      </c>
      <c r="U31" s="20" t="str">
        <f t="shared" si="3"/>
        <v>No</v>
      </c>
      <c r="V31" s="37" t="s">
        <v>206</v>
      </c>
      <c r="W31" s="38"/>
      <c r="X31" s="35"/>
      <c r="Y31" s="35"/>
      <c r="Z31" s="35"/>
      <c r="AA31" s="35"/>
      <c r="AB31" s="37"/>
    </row>
    <row r="32" spans="1:28" s="33" customFormat="1" ht="54">
      <c r="A32" s="108"/>
      <c r="B32" s="104"/>
      <c r="C32" s="40" t="s">
        <v>200</v>
      </c>
      <c r="D32" s="103"/>
      <c r="E32" s="103"/>
      <c r="F32" s="104"/>
      <c r="G32" s="104"/>
      <c r="H32" s="104"/>
      <c r="I32" s="109"/>
      <c r="J32" s="34" t="s">
        <v>9</v>
      </c>
      <c r="K32" s="35" t="s">
        <v>72</v>
      </c>
      <c r="L32" s="36" t="s">
        <v>35</v>
      </c>
      <c r="M32" s="41" t="s">
        <v>59</v>
      </c>
      <c r="N32" s="34" t="s">
        <v>60</v>
      </c>
      <c r="O32" s="36" t="s">
        <v>51</v>
      </c>
      <c r="P32" s="20" t="str">
        <f t="shared" si="0"/>
        <v>Moderado</v>
      </c>
      <c r="Q32" s="20">
        <f>IFERROR(VLOOKUP(N32,LISTAS!$Q$2:$R$4,2,0),"")</f>
        <v>5</v>
      </c>
      <c r="R32" s="20">
        <f>IFERROR(VLOOKUP(O32,LISTAS!$S$2:$T$4,2,0),"")</f>
        <v>3</v>
      </c>
      <c r="S32" s="20">
        <f t="shared" si="1"/>
        <v>15</v>
      </c>
      <c r="T32" s="20" t="str">
        <f t="shared" si="2"/>
        <v>Potencialmente no tolerable</v>
      </c>
      <c r="U32" s="20" t="str">
        <f t="shared" si="3"/>
        <v>No</v>
      </c>
      <c r="V32" s="31" t="s">
        <v>207</v>
      </c>
      <c r="W32" s="38"/>
      <c r="X32" s="35"/>
      <c r="Y32" s="35"/>
      <c r="Z32" s="35"/>
      <c r="AA32" s="35"/>
      <c r="AB32" s="37"/>
    </row>
    <row r="33" spans="1:28" s="33" customFormat="1" ht="81">
      <c r="A33" s="108"/>
      <c r="B33" s="104"/>
      <c r="C33" s="40" t="s">
        <v>200</v>
      </c>
      <c r="D33" s="103"/>
      <c r="E33" s="103"/>
      <c r="F33" s="104"/>
      <c r="G33" s="104"/>
      <c r="H33" s="104"/>
      <c r="I33" s="109"/>
      <c r="J33" s="34" t="s">
        <v>9</v>
      </c>
      <c r="K33" s="35" t="s">
        <v>75</v>
      </c>
      <c r="L33" s="36" t="s">
        <v>48</v>
      </c>
      <c r="M33" s="41" t="s">
        <v>59</v>
      </c>
      <c r="N33" s="34" t="s">
        <v>50</v>
      </c>
      <c r="O33" s="36" t="s">
        <v>51</v>
      </c>
      <c r="P33" s="20" t="str">
        <f t="shared" si="0"/>
        <v>Bajo</v>
      </c>
      <c r="Q33" s="20">
        <f>IFERROR(VLOOKUP(N33,LISTAS!$Q$2:$R$4,2,0),"")</f>
        <v>3</v>
      </c>
      <c r="R33" s="20">
        <f>IFERROR(VLOOKUP(O33,LISTAS!$S$2:$T$4,2,0),"")</f>
        <v>3</v>
      </c>
      <c r="S33" s="20">
        <f t="shared" si="1"/>
        <v>9</v>
      </c>
      <c r="T33" s="20" t="str">
        <f t="shared" si="2"/>
        <v>Tolerable</v>
      </c>
      <c r="U33" s="20" t="str">
        <f t="shared" si="3"/>
        <v>No</v>
      </c>
      <c r="V33" s="31" t="s">
        <v>183</v>
      </c>
      <c r="W33" s="38"/>
      <c r="X33" s="35"/>
      <c r="Y33" s="35"/>
      <c r="Z33" s="35"/>
      <c r="AA33" s="35"/>
      <c r="AB33" s="37"/>
    </row>
    <row r="34" spans="1:28" s="33" customFormat="1" ht="40.5">
      <c r="A34" s="108"/>
      <c r="B34" s="104"/>
      <c r="C34" s="40" t="s">
        <v>200</v>
      </c>
      <c r="D34" s="103"/>
      <c r="E34" s="103"/>
      <c r="F34" s="104"/>
      <c r="G34" s="104"/>
      <c r="H34" s="104"/>
      <c r="I34" s="109"/>
      <c r="J34" s="34" t="s">
        <v>9</v>
      </c>
      <c r="K34" s="35" t="s">
        <v>47</v>
      </c>
      <c r="L34" s="36" t="s">
        <v>35</v>
      </c>
      <c r="M34" s="41" t="s">
        <v>59</v>
      </c>
      <c r="N34" s="34" t="s">
        <v>60</v>
      </c>
      <c r="O34" s="36" t="s">
        <v>51</v>
      </c>
      <c r="P34" s="20" t="str">
        <f t="shared" ref="P34" si="10">IFERROR(IF(S34="","",IF(S34&lt;=10,"Bajo",IF(S34&lt;=15,"Moderado",IF(S34&gt;15,"Alto","")))),"")</f>
        <v>Moderado</v>
      </c>
      <c r="Q34" s="20">
        <f>IFERROR(VLOOKUP(N34,LISTAS!$Q$2:$R$4,2,0),"")</f>
        <v>5</v>
      </c>
      <c r="R34" s="20">
        <f>IFERROR(VLOOKUP(O34,LISTAS!$S$2:$T$4,2,0),"")</f>
        <v>3</v>
      </c>
      <c r="S34" s="20">
        <f t="shared" ref="S34" si="11">IFERROR(Q34*R34,"")</f>
        <v>15</v>
      </c>
      <c r="T34" s="20" t="str">
        <f t="shared" ref="T34" si="12">IFERROR(IF(S34="","",IF(S34&lt;=10,"Tolerable",IF(S34&lt;=15,"Potencialmente no tolerable",IF(S34&gt;15,"No tolerable","")))),"")</f>
        <v>Potencialmente no tolerable</v>
      </c>
      <c r="U34" s="20" t="str">
        <f t="shared" ref="U34" si="13">IFERROR(IF(T34="","",IF(T34="Tolerable","No",IF(T34="Potencialmente no tolerable","No",IF(T34="No tolerable","Si","")))),"")</f>
        <v>No</v>
      </c>
      <c r="V34" s="37" t="s">
        <v>208</v>
      </c>
      <c r="W34" s="38"/>
      <c r="X34" s="35"/>
      <c r="Y34" s="35"/>
      <c r="Z34" s="35"/>
      <c r="AA34" s="35"/>
      <c r="AB34" s="37"/>
    </row>
    <row r="35" spans="1:28" s="33" customFormat="1" ht="40.5">
      <c r="A35" s="108"/>
      <c r="B35" s="104"/>
      <c r="C35" s="40" t="s">
        <v>200</v>
      </c>
      <c r="D35" s="103"/>
      <c r="E35" s="103"/>
      <c r="F35" s="104"/>
      <c r="G35" s="104"/>
      <c r="H35" s="104"/>
      <c r="I35" s="109"/>
      <c r="J35" s="34" t="s">
        <v>10</v>
      </c>
      <c r="K35" s="35" t="s">
        <v>31</v>
      </c>
      <c r="L35" s="36" t="s">
        <v>35</v>
      </c>
      <c r="M35" s="41" t="s">
        <v>68</v>
      </c>
      <c r="N35" s="34" t="s">
        <v>60</v>
      </c>
      <c r="O35" s="36" t="s">
        <v>51</v>
      </c>
      <c r="P35" s="20" t="str">
        <f t="shared" si="0"/>
        <v>Moderado</v>
      </c>
      <c r="Q35" s="20">
        <f>IFERROR(VLOOKUP(N35,LISTAS!$Q$2:$R$4,2,0),"")</f>
        <v>5</v>
      </c>
      <c r="R35" s="20">
        <f>IFERROR(VLOOKUP(O35,LISTAS!$S$2:$T$4,2,0),"")</f>
        <v>3</v>
      </c>
      <c r="S35" s="20">
        <f t="shared" si="1"/>
        <v>15</v>
      </c>
      <c r="T35" s="20" t="str">
        <f t="shared" si="2"/>
        <v>Potencialmente no tolerable</v>
      </c>
      <c r="U35" s="20" t="str">
        <f t="shared" si="3"/>
        <v>No</v>
      </c>
      <c r="V35" s="37" t="s">
        <v>184</v>
      </c>
      <c r="W35" s="38"/>
      <c r="X35" s="35"/>
      <c r="Y35" s="35"/>
      <c r="Z35" s="35"/>
      <c r="AA35" s="35"/>
      <c r="AB35" s="37"/>
    </row>
    <row r="36" spans="1:28" s="33" customFormat="1" ht="13.5">
      <c r="A36" s="108"/>
      <c r="B36" s="104"/>
      <c r="C36" s="40" t="s">
        <v>200</v>
      </c>
      <c r="D36" s="103"/>
      <c r="E36" s="103"/>
      <c r="F36" s="104"/>
      <c r="G36" s="104"/>
      <c r="H36" s="104"/>
      <c r="I36" s="109"/>
      <c r="J36" s="34" t="s">
        <v>11</v>
      </c>
      <c r="K36" s="35" t="s">
        <v>32</v>
      </c>
      <c r="L36" s="36" t="s">
        <v>48</v>
      </c>
      <c r="M36" s="41" t="s">
        <v>73</v>
      </c>
      <c r="N36" s="34" t="s">
        <v>50</v>
      </c>
      <c r="O36" s="36" t="s">
        <v>38</v>
      </c>
      <c r="P36" s="20" t="str">
        <f t="shared" si="0"/>
        <v>Bajo</v>
      </c>
      <c r="Q36" s="20">
        <f>IFERROR(VLOOKUP(N36,LISTAS!$Q$2:$R$4,2,0),"")</f>
        <v>3</v>
      </c>
      <c r="R36" s="20">
        <f>IFERROR(VLOOKUP(O36,LISTAS!$S$2:$T$4,2,0),"")</f>
        <v>1</v>
      </c>
      <c r="S36" s="20">
        <f t="shared" si="1"/>
        <v>3</v>
      </c>
      <c r="T36" s="20" t="str">
        <f t="shared" si="2"/>
        <v>Tolerable</v>
      </c>
      <c r="U36" s="20" t="str">
        <f t="shared" si="3"/>
        <v>No</v>
      </c>
      <c r="V36" s="37"/>
      <c r="W36" s="38"/>
      <c r="X36" s="35"/>
      <c r="Y36" s="35"/>
      <c r="Z36" s="35"/>
      <c r="AA36" s="35"/>
      <c r="AB36" s="37"/>
    </row>
    <row r="37" spans="1:28" s="33" customFormat="1" ht="13.5">
      <c r="A37" s="108"/>
      <c r="B37" s="104"/>
      <c r="C37" s="40" t="s">
        <v>200</v>
      </c>
      <c r="D37" s="103"/>
      <c r="E37" s="103"/>
      <c r="F37" s="104"/>
      <c r="G37" s="104"/>
      <c r="H37" s="104"/>
      <c r="I37" s="109"/>
      <c r="J37" s="34" t="s">
        <v>12</v>
      </c>
      <c r="K37" s="35" t="s">
        <v>33</v>
      </c>
      <c r="L37" s="36" t="s">
        <v>35</v>
      </c>
      <c r="M37" s="41" t="s">
        <v>76</v>
      </c>
      <c r="N37" s="34" t="s">
        <v>60</v>
      </c>
      <c r="O37" s="36" t="s">
        <v>38</v>
      </c>
      <c r="P37" s="20" t="str">
        <f t="shared" si="0"/>
        <v>Bajo</v>
      </c>
      <c r="Q37" s="20">
        <f>IFERROR(VLOOKUP(N37,LISTAS!$Q$2:$R$4,2,0),"")</f>
        <v>5</v>
      </c>
      <c r="R37" s="20">
        <f>IFERROR(VLOOKUP(O37,LISTAS!$S$2:$T$4,2,0),"")</f>
        <v>1</v>
      </c>
      <c r="S37" s="20">
        <f t="shared" si="1"/>
        <v>5</v>
      </c>
      <c r="T37" s="20" t="str">
        <f t="shared" si="2"/>
        <v>Tolerable</v>
      </c>
      <c r="U37" s="20" t="str">
        <f t="shared" si="3"/>
        <v>No</v>
      </c>
      <c r="V37" s="37"/>
      <c r="W37" s="38"/>
      <c r="X37" s="35"/>
      <c r="Y37" s="35"/>
      <c r="Z37" s="35"/>
      <c r="AA37" s="35"/>
      <c r="AB37" s="37"/>
    </row>
    <row r="38" spans="1:28" s="33" customFormat="1" ht="175.5">
      <c r="A38" s="108"/>
      <c r="B38" s="104"/>
      <c r="C38" s="40" t="s">
        <v>200</v>
      </c>
      <c r="D38" s="103"/>
      <c r="E38" s="103"/>
      <c r="F38" s="104"/>
      <c r="G38" s="104"/>
      <c r="H38" s="104"/>
      <c r="I38" s="109"/>
      <c r="J38" s="34" t="s">
        <v>13</v>
      </c>
      <c r="K38" s="35" t="s">
        <v>34</v>
      </c>
      <c r="L38" s="36" t="s">
        <v>35</v>
      </c>
      <c r="M38" s="41" t="s">
        <v>79</v>
      </c>
      <c r="N38" s="34" t="s">
        <v>60</v>
      </c>
      <c r="O38" s="36" t="s">
        <v>61</v>
      </c>
      <c r="P38" s="20" t="str">
        <f t="shared" si="0"/>
        <v>Alto</v>
      </c>
      <c r="Q38" s="20">
        <f>IFERROR(VLOOKUP(N38,LISTAS!$Q$2:$R$4,2,0),"")</f>
        <v>5</v>
      </c>
      <c r="R38" s="20">
        <f>IFERROR(VLOOKUP(O38,LISTAS!$S$2:$T$4,2,0),"")</f>
        <v>5</v>
      </c>
      <c r="S38" s="20">
        <f t="shared" si="1"/>
        <v>25</v>
      </c>
      <c r="T38" s="20" t="str">
        <f t="shared" si="2"/>
        <v>No tolerable</v>
      </c>
      <c r="U38" s="20" t="str">
        <f t="shared" si="3"/>
        <v>Si</v>
      </c>
      <c r="V38" s="37" t="s">
        <v>209</v>
      </c>
      <c r="W38" s="38"/>
      <c r="X38" s="35"/>
      <c r="Y38" s="35"/>
      <c r="Z38" s="35"/>
      <c r="AA38" s="35"/>
      <c r="AB38" s="37"/>
    </row>
    <row r="39" spans="1:28" s="33" customFormat="1" ht="121.5">
      <c r="A39" s="108" t="s">
        <v>210</v>
      </c>
      <c r="B39" s="104" t="s">
        <v>211</v>
      </c>
      <c r="C39" s="40" t="s">
        <v>212</v>
      </c>
      <c r="D39" s="115" t="s">
        <v>213</v>
      </c>
      <c r="E39" s="103" t="s">
        <v>214</v>
      </c>
      <c r="F39" s="104" t="s">
        <v>2</v>
      </c>
      <c r="G39" s="104" t="s">
        <v>74</v>
      </c>
      <c r="H39" s="104" t="s">
        <v>24</v>
      </c>
      <c r="I39" s="109" t="s">
        <v>181</v>
      </c>
      <c r="J39" s="34" t="s">
        <v>9</v>
      </c>
      <c r="K39" s="35" t="s">
        <v>67</v>
      </c>
      <c r="L39" s="36" t="s">
        <v>35</v>
      </c>
      <c r="M39" s="41" t="s">
        <v>59</v>
      </c>
      <c r="N39" s="34" t="s">
        <v>60</v>
      </c>
      <c r="O39" s="36" t="s">
        <v>61</v>
      </c>
      <c r="P39" s="20" t="str">
        <f t="shared" si="0"/>
        <v>Alto</v>
      </c>
      <c r="Q39" s="20">
        <f>IFERROR(VLOOKUP(N39,LISTAS!$Q$2:$R$4,2,0),"")</f>
        <v>5</v>
      </c>
      <c r="R39" s="20">
        <f>IFERROR(VLOOKUP(O39,LISTAS!$S$2:$T$4,2,0),"")</f>
        <v>5</v>
      </c>
      <c r="S39" s="20">
        <f t="shared" si="1"/>
        <v>25</v>
      </c>
      <c r="T39" s="20" t="str">
        <f t="shared" si="2"/>
        <v>No tolerable</v>
      </c>
      <c r="U39" s="20" t="str">
        <f t="shared" si="3"/>
        <v>Si</v>
      </c>
      <c r="V39" s="31" t="s">
        <v>197</v>
      </c>
      <c r="W39" s="38"/>
      <c r="X39" s="35"/>
      <c r="Y39" s="35"/>
      <c r="Z39" s="35"/>
      <c r="AA39" s="35"/>
      <c r="AB39" s="37"/>
    </row>
    <row r="40" spans="1:28" s="33" customFormat="1" ht="37.15" customHeight="1">
      <c r="A40" s="108"/>
      <c r="B40" s="104"/>
      <c r="C40" s="40" t="s">
        <v>212</v>
      </c>
      <c r="D40" s="111"/>
      <c r="E40" s="103"/>
      <c r="F40" s="104"/>
      <c r="G40" s="104"/>
      <c r="H40" s="104"/>
      <c r="I40" s="109"/>
      <c r="J40" s="34" t="s">
        <v>9</v>
      </c>
      <c r="K40" s="35" t="s">
        <v>75</v>
      </c>
      <c r="L40" s="36" t="s">
        <v>48</v>
      </c>
      <c r="M40" s="41" t="s">
        <v>59</v>
      </c>
      <c r="N40" s="34" t="s">
        <v>60</v>
      </c>
      <c r="O40" s="36" t="s">
        <v>38</v>
      </c>
      <c r="P40" s="20" t="str">
        <f t="shared" si="0"/>
        <v>Bajo</v>
      </c>
      <c r="Q40" s="20">
        <f>IFERROR(VLOOKUP(N40,LISTAS!$Q$2:$R$4,2,0),"")</f>
        <v>5</v>
      </c>
      <c r="R40" s="20">
        <f>IFERROR(VLOOKUP(O40,LISTAS!$S$2:$T$4,2,0),"")</f>
        <v>1</v>
      </c>
      <c r="S40" s="20">
        <f t="shared" si="1"/>
        <v>5</v>
      </c>
      <c r="T40" s="20" t="str">
        <f t="shared" si="2"/>
        <v>Tolerable</v>
      </c>
      <c r="U40" s="20" t="str">
        <f t="shared" si="3"/>
        <v>No</v>
      </c>
      <c r="V40" s="31" t="s">
        <v>183</v>
      </c>
      <c r="W40" s="38"/>
      <c r="X40" s="35"/>
      <c r="Y40" s="35"/>
      <c r="Z40" s="35"/>
      <c r="AA40" s="35"/>
      <c r="AB40" s="37"/>
    </row>
    <row r="41" spans="1:28" s="33" customFormat="1" ht="37.15" customHeight="1">
      <c r="A41" s="108"/>
      <c r="B41" s="104"/>
      <c r="C41" s="40" t="s">
        <v>212</v>
      </c>
      <c r="D41" s="111"/>
      <c r="E41" s="103"/>
      <c r="F41" s="104"/>
      <c r="G41" s="104"/>
      <c r="H41" s="104"/>
      <c r="I41" s="109"/>
      <c r="J41" s="34" t="s">
        <v>10</v>
      </c>
      <c r="K41" s="35" t="s">
        <v>31</v>
      </c>
      <c r="L41" s="36" t="s">
        <v>35</v>
      </c>
      <c r="M41" s="41" t="s">
        <v>59</v>
      </c>
      <c r="N41" s="34" t="s">
        <v>60</v>
      </c>
      <c r="O41" s="36" t="s">
        <v>38</v>
      </c>
      <c r="P41" s="20" t="str">
        <f>IFERROR(IF(S41="","",IF(S41&lt;=10,"Bajo",IF(S41&lt;=15,"Moderado",IF(S41&gt;15,"Alto","")))),"")</f>
        <v>Bajo</v>
      </c>
      <c r="Q41" s="20">
        <f>IFERROR(VLOOKUP(N41,LISTAS!$Q$2:$R$4,2,0),"")</f>
        <v>5</v>
      </c>
      <c r="R41" s="20">
        <f>IFERROR(VLOOKUP(O41,LISTAS!$S$2:$T$4,2,0),"")</f>
        <v>1</v>
      </c>
      <c r="S41" s="20">
        <f>IFERROR(Q41*R41,"")</f>
        <v>5</v>
      </c>
      <c r="T41" s="20" t="str">
        <f>IFERROR(IF(S41="","",IF(S41&lt;=10,"Tolerable",IF(S41&lt;=15,"Potencialmente no tolerable",IF(S41&gt;15,"No tolerable","")))),"")</f>
        <v>Tolerable</v>
      </c>
      <c r="U41" s="20" t="str">
        <f>IFERROR(IF(T41="","",IF(T41="Tolerable","No",IF(T41="Potencialmente no tolerable","No",IF(T41="No tolerable","Si","")))),"")</f>
        <v>No</v>
      </c>
      <c r="V41" s="31" t="s">
        <v>215</v>
      </c>
      <c r="W41" s="38"/>
      <c r="X41" s="35"/>
      <c r="Y41" s="35"/>
      <c r="Z41" s="35"/>
      <c r="AA41" s="35"/>
      <c r="AB41" s="37"/>
    </row>
    <row r="42" spans="1:28" s="33" customFormat="1" ht="13.5">
      <c r="A42" s="108"/>
      <c r="B42" s="104"/>
      <c r="C42" s="40" t="s">
        <v>212</v>
      </c>
      <c r="D42" s="111"/>
      <c r="E42" s="103"/>
      <c r="F42" s="104"/>
      <c r="G42" s="104"/>
      <c r="H42" s="104"/>
      <c r="I42" s="109"/>
      <c r="J42" s="34" t="s">
        <v>11</v>
      </c>
      <c r="K42" s="35" t="s">
        <v>32</v>
      </c>
      <c r="L42" s="36" t="s">
        <v>48</v>
      </c>
      <c r="M42" s="41" t="s">
        <v>73</v>
      </c>
      <c r="N42" s="34" t="s">
        <v>60</v>
      </c>
      <c r="O42" s="36" t="s">
        <v>38</v>
      </c>
      <c r="P42" s="20" t="str">
        <f>IFERROR(IF(S42="","",IF(S42&lt;=10,"Bajo",IF(S42&lt;=15,"Moderado",IF(S42&gt;15,"Alto","")))),"")</f>
        <v>Bajo</v>
      </c>
      <c r="Q42" s="20">
        <f>IFERROR(VLOOKUP(N42,LISTAS!$Q$2:$R$4,2,0),"")</f>
        <v>5</v>
      </c>
      <c r="R42" s="20">
        <f>IFERROR(VLOOKUP(O42,LISTAS!$S$2:$T$4,2,0),"")</f>
        <v>1</v>
      </c>
      <c r="S42" s="20">
        <f>IFERROR(Q42*R42,"")</f>
        <v>5</v>
      </c>
      <c r="T42" s="20" t="str">
        <f>IFERROR(IF(S42="","",IF(S42&lt;=10,"Tolerable",IF(S42&lt;=15,"Potencialmente no tolerable",IF(S42&gt;15,"No tolerable","")))),"")</f>
        <v>Tolerable</v>
      </c>
      <c r="U42" s="20" t="str">
        <f>IFERROR(IF(T42="","",IF(T42="Tolerable","No",IF(T42="Potencialmente no tolerable","No",IF(T42="No tolerable","Si","")))),"")</f>
        <v>No</v>
      </c>
      <c r="V42" s="69"/>
      <c r="W42" s="38"/>
      <c r="X42" s="35"/>
      <c r="Y42" s="35"/>
      <c r="Z42" s="35"/>
      <c r="AA42" s="35"/>
      <c r="AB42" s="37"/>
    </row>
    <row r="43" spans="1:28" s="33" customFormat="1" ht="175.5">
      <c r="A43" s="108"/>
      <c r="B43" s="104"/>
      <c r="C43" s="40" t="s">
        <v>212</v>
      </c>
      <c r="D43" s="112"/>
      <c r="E43" s="103"/>
      <c r="F43" s="104"/>
      <c r="G43" s="104"/>
      <c r="H43" s="104"/>
      <c r="I43" s="109"/>
      <c r="J43" s="34" t="s">
        <v>13</v>
      </c>
      <c r="K43" s="35" t="s">
        <v>34</v>
      </c>
      <c r="L43" s="36" t="s">
        <v>35</v>
      </c>
      <c r="M43" s="41" t="s">
        <v>79</v>
      </c>
      <c r="N43" s="34" t="s">
        <v>60</v>
      </c>
      <c r="O43" s="36" t="s">
        <v>61</v>
      </c>
      <c r="P43" s="20" t="str">
        <f t="shared" si="0"/>
        <v>Alto</v>
      </c>
      <c r="Q43" s="20">
        <f>IFERROR(VLOOKUP(N43,LISTAS!$Q$2:$R$4,2,0),"")</f>
        <v>5</v>
      </c>
      <c r="R43" s="20">
        <f>IFERROR(VLOOKUP(O43,LISTAS!$S$2:$T$4,2,0),"")</f>
        <v>5</v>
      </c>
      <c r="S43" s="20">
        <f t="shared" si="1"/>
        <v>25</v>
      </c>
      <c r="T43" s="20" t="str">
        <f t="shared" si="2"/>
        <v>No tolerable</v>
      </c>
      <c r="U43" s="20" t="str">
        <f t="shared" si="3"/>
        <v>Si</v>
      </c>
      <c r="V43" s="69" t="s">
        <v>216</v>
      </c>
      <c r="W43" s="38"/>
      <c r="X43" s="35"/>
      <c r="Y43" s="35"/>
      <c r="Z43" s="35"/>
      <c r="AA43" s="35"/>
      <c r="AB43" s="37"/>
    </row>
    <row r="44" spans="1:28" s="33" customFormat="1" ht="40.5">
      <c r="A44" s="108" t="s">
        <v>210</v>
      </c>
      <c r="B44" s="104" t="s">
        <v>217</v>
      </c>
      <c r="C44" s="40" t="s">
        <v>218</v>
      </c>
      <c r="D44" s="103" t="s">
        <v>219</v>
      </c>
      <c r="E44" s="103" t="s">
        <v>220</v>
      </c>
      <c r="F44" s="104" t="s">
        <v>2</v>
      </c>
      <c r="G44" s="104" t="s">
        <v>74</v>
      </c>
      <c r="H44" s="104" t="s">
        <v>24</v>
      </c>
      <c r="I44" s="109" t="s">
        <v>181</v>
      </c>
      <c r="J44" s="34" t="s">
        <v>9</v>
      </c>
      <c r="K44" s="35" t="s">
        <v>47</v>
      </c>
      <c r="L44" s="36" t="s">
        <v>35</v>
      </c>
      <c r="M44" s="41" t="s">
        <v>59</v>
      </c>
      <c r="N44" s="34" t="s">
        <v>60</v>
      </c>
      <c r="O44" s="36" t="s">
        <v>51</v>
      </c>
      <c r="P44" s="20" t="str">
        <f t="shared" ref="P44:P49" si="14">IFERROR(IF(S44="","",IF(S44&lt;=10,"Bajo",IF(S44&lt;=15,"Moderado",IF(S44&gt;15,"Alto","")))),"")</f>
        <v>Moderado</v>
      </c>
      <c r="Q44" s="20">
        <f>IFERROR(VLOOKUP(N44,LISTAS!$Q$2:$R$4,2,0),"")</f>
        <v>5</v>
      </c>
      <c r="R44" s="20">
        <f>IFERROR(VLOOKUP(O44,LISTAS!$S$2:$T$4,2,0),"")</f>
        <v>3</v>
      </c>
      <c r="S44" s="20">
        <f t="shared" ref="S44:S49" si="15">IFERROR(Q44*R44,"")</f>
        <v>15</v>
      </c>
      <c r="T44" s="20" t="str">
        <f t="shared" si="2"/>
        <v>Potencialmente no tolerable</v>
      </c>
      <c r="U44" s="20" t="str">
        <f t="shared" si="3"/>
        <v>No</v>
      </c>
      <c r="V44" s="69" t="s">
        <v>208</v>
      </c>
      <c r="W44" s="38"/>
      <c r="X44" s="35"/>
      <c r="Y44" s="35"/>
      <c r="Z44" s="35"/>
      <c r="AA44" s="35"/>
      <c r="AB44" s="37"/>
    </row>
    <row r="45" spans="1:28" s="33" customFormat="1" ht="54">
      <c r="A45" s="108"/>
      <c r="B45" s="104"/>
      <c r="C45" s="40" t="s">
        <v>218</v>
      </c>
      <c r="D45" s="103"/>
      <c r="E45" s="103"/>
      <c r="F45" s="104"/>
      <c r="G45" s="104"/>
      <c r="H45" s="104"/>
      <c r="I45" s="109"/>
      <c r="J45" s="34" t="s">
        <v>4</v>
      </c>
      <c r="K45" s="35" t="s">
        <v>25</v>
      </c>
      <c r="L45" s="36" t="s">
        <v>35</v>
      </c>
      <c r="M45" s="41" t="s">
        <v>36</v>
      </c>
      <c r="N45" s="34" t="s">
        <v>60</v>
      </c>
      <c r="O45" s="36" t="s">
        <v>51</v>
      </c>
      <c r="P45" s="20" t="str">
        <f t="shared" si="14"/>
        <v>Moderado</v>
      </c>
      <c r="Q45" s="20">
        <f>IFERROR(VLOOKUP(N45,LISTAS!$Q$2:$R$4,2,0),"")</f>
        <v>5</v>
      </c>
      <c r="R45" s="20">
        <f>IFERROR(VLOOKUP(O45,LISTAS!$S$2:$T$4,2,0),"")</f>
        <v>3</v>
      </c>
      <c r="S45" s="20">
        <f t="shared" si="15"/>
        <v>15</v>
      </c>
      <c r="T45" s="20" t="str">
        <f t="shared" si="2"/>
        <v>Potencialmente no tolerable</v>
      </c>
      <c r="U45" s="20" t="str">
        <f t="shared" si="3"/>
        <v>No</v>
      </c>
      <c r="V45" s="37" t="s">
        <v>221</v>
      </c>
      <c r="W45" s="38"/>
      <c r="X45" s="35"/>
      <c r="Y45" s="35"/>
      <c r="Z45" s="35"/>
      <c r="AA45" s="35"/>
      <c r="AB45" s="37"/>
    </row>
    <row r="46" spans="1:28" s="33" customFormat="1" ht="54">
      <c r="A46" s="108"/>
      <c r="B46" s="104"/>
      <c r="C46" s="40" t="s">
        <v>218</v>
      </c>
      <c r="D46" s="103"/>
      <c r="E46" s="103"/>
      <c r="F46" s="104"/>
      <c r="G46" s="104"/>
      <c r="H46" s="104"/>
      <c r="I46" s="109"/>
      <c r="J46" s="34" t="s">
        <v>4</v>
      </c>
      <c r="K46" s="35" t="s">
        <v>44</v>
      </c>
      <c r="L46" s="36" t="s">
        <v>35</v>
      </c>
      <c r="M46" s="41" t="s">
        <v>36</v>
      </c>
      <c r="N46" s="34" t="s">
        <v>60</v>
      </c>
      <c r="O46" s="36" t="s">
        <v>51</v>
      </c>
      <c r="P46" s="20" t="str">
        <f t="shared" si="14"/>
        <v>Moderado</v>
      </c>
      <c r="Q46" s="20">
        <f>IFERROR(VLOOKUP(N46,LISTAS!$Q$2:$R$4,2,0),"")</f>
        <v>5</v>
      </c>
      <c r="R46" s="20">
        <f>IFERROR(VLOOKUP(O46,LISTAS!$S$2:$T$4,2,0),"")</f>
        <v>3</v>
      </c>
      <c r="S46" s="20">
        <f t="shared" si="15"/>
        <v>15</v>
      </c>
      <c r="T46" s="20" t="str">
        <f t="shared" si="2"/>
        <v>Potencialmente no tolerable</v>
      </c>
      <c r="U46" s="20" t="str">
        <f t="shared" si="3"/>
        <v>No</v>
      </c>
      <c r="V46" s="37" t="s">
        <v>221</v>
      </c>
      <c r="W46" s="38"/>
      <c r="X46" s="35"/>
      <c r="Y46" s="35"/>
      <c r="Z46" s="35"/>
      <c r="AA46" s="35"/>
      <c r="AB46" s="37"/>
    </row>
    <row r="47" spans="1:28" s="33" customFormat="1" ht="94.5">
      <c r="A47" s="108"/>
      <c r="B47" s="104"/>
      <c r="C47" s="40" t="s">
        <v>218</v>
      </c>
      <c r="D47" s="103"/>
      <c r="E47" s="103"/>
      <c r="F47" s="104"/>
      <c r="G47" s="104"/>
      <c r="H47" s="104"/>
      <c r="I47" s="109"/>
      <c r="J47" s="34" t="s">
        <v>4</v>
      </c>
      <c r="K47" s="35" t="s">
        <v>71</v>
      </c>
      <c r="L47" s="36" t="s">
        <v>35</v>
      </c>
      <c r="M47" s="41" t="s">
        <v>36</v>
      </c>
      <c r="N47" s="34" t="s">
        <v>50</v>
      </c>
      <c r="O47" s="36" t="s">
        <v>38</v>
      </c>
      <c r="P47" s="20" t="str">
        <f t="shared" si="14"/>
        <v>Bajo</v>
      </c>
      <c r="Q47" s="20">
        <f>IFERROR(VLOOKUP(N47,LISTAS!$Q$2:$R$4,2,0),"")</f>
        <v>3</v>
      </c>
      <c r="R47" s="20">
        <f>IFERROR(VLOOKUP(O47,LISTAS!$S$2:$T$4,2,0),"")</f>
        <v>1</v>
      </c>
      <c r="S47" s="20">
        <f t="shared" si="15"/>
        <v>3</v>
      </c>
      <c r="T47" s="20" t="str">
        <f t="shared" si="2"/>
        <v>Tolerable</v>
      </c>
      <c r="U47" s="20" t="str">
        <f t="shared" si="3"/>
        <v>No</v>
      </c>
      <c r="V47" s="37" t="s">
        <v>222</v>
      </c>
      <c r="W47" s="38"/>
      <c r="X47" s="35"/>
      <c r="Y47" s="35"/>
      <c r="Z47" s="35"/>
      <c r="AA47" s="35"/>
      <c r="AB47" s="37"/>
    </row>
    <row r="48" spans="1:28" s="33" customFormat="1" ht="94.5">
      <c r="A48" s="108"/>
      <c r="B48" s="104"/>
      <c r="C48" s="40" t="s">
        <v>218</v>
      </c>
      <c r="D48" s="103"/>
      <c r="E48" s="103"/>
      <c r="F48" s="104"/>
      <c r="G48" s="104"/>
      <c r="H48" s="104"/>
      <c r="I48" s="109"/>
      <c r="J48" s="34" t="s">
        <v>8</v>
      </c>
      <c r="K48" s="35" t="s">
        <v>29</v>
      </c>
      <c r="L48" s="36" t="s">
        <v>35</v>
      </c>
      <c r="M48" s="41" t="s">
        <v>59</v>
      </c>
      <c r="N48" s="34" t="s">
        <v>50</v>
      </c>
      <c r="O48" s="36" t="s">
        <v>38</v>
      </c>
      <c r="P48" s="20" t="str">
        <f t="shared" si="14"/>
        <v>Bajo</v>
      </c>
      <c r="Q48" s="20">
        <f>IFERROR(VLOOKUP(N48,LISTAS!$Q$2:$R$4,2,0),"")</f>
        <v>3</v>
      </c>
      <c r="R48" s="20">
        <f>IFERROR(VLOOKUP(O48,LISTAS!$S$2:$T$4,2,0),"")</f>
        <v>1</v>
      </c>
      <c r="S48" s="20">
        <f t="shared" si="15"/>
        <v>3</v>
      </c>
      <c r="T48" s="20" t="str">
        <f t="shared" si="2"/>
        <v>Tolerable</v>
      </c>
      <c r="U48" s="20" t="str">
        <f t="shared" si="3"/>
        <v>No</v>
      </c>
      <c r="V48" s="37" t="s">
        <v>222</v>
      </c>
      <c r="W48" s="38"/>
      <c r="X48" s="35"/>
      <c r="Y48" s="35"/>
      <c r="Z48" s="35"/>
      <c r="AA48" s="35"/>
      <c r="AB48" s="37"/>
    </row>
    <row r="49" spans="1:28" s="33" customFormat="1" ht="13.5">
      <c r="A49" s="108"/>
      <c r="B49" s="104"/>
      <c r="C49" s="40" t="s">
        <v>218</v>
      </c>
      <c r="D49" s="103"/>
      <c r="E49" s="103"/>
      <c r="F49" s="104"/>
      <c r="G49" s="104"/>
      <c r="H49" s="104"/>
      <c r="I49" s="109"/>
      <c r="J49" s="34" t="s">
        <v>11</v>
      </c>
      <c r="K49" s="35" t="s">
        <v>32</v>
      </c>
      <c r="L49" s="36" t="s">
        <v>48</v>
      </c>
      <c r="M49" s="41" t="s">
        <v>73</v>
      </c>
      <c r="N49" s="34" t="s">
        <v>60</v>
      </c>
      <c r="O49" s="36" t="s">
        <v>38</v>
      </c>
      <c r="P49" s="20" t="str">
        <f t="shared" si="14"/>
        <v>Bajo</v>
      </c>
      <c r="Q49" s="20">
        <f>IFERROR(VLOOKUP(N49,LISTAS!$Q$2:$R$4,2,0),"")</f>
        <v>5</v>
      </c>
      <c r="R49" s="20">
        <f>IFERROR(VLOOKUP(O49,LISTAS!$S$2:$T$4,2,0),"")</f>
        <v>1</v>
      </c>
      <c r="S49" s="20">
        <f t="shared" si="15"/>
        <v>5</v>
      </c>
      <c r="T49" s="20" t="str">
        <f t="shared" si="2"/>
        <v>Tolerable</v>
      </c>
      <c r="U49" s="20" t="str">
        <f t="shared" si="3"/>
        <v>No</v>
      </c>
      <c r="V49" s="37"/>
      <c r="W49" s="38"/>
      <c r="X49" s="35"/>
      <c r="Y49" s="35"/>
      <c r="Z49" s="35"/>
      <c r="AA49" s="35"/>
      <c r="AB49" s="37"/>
    </row>
    <row r="50" spans="1:28">
      <c r="J50" s="44"/>
      <c r="K50" s="33"/>
      <c r="N50" s="44"/>
      <c r="O50" s="44"/>
    </row>
    <row r="51" spans="1:28">
      <c r="J51" s="44"/>
      <c r="K51" s="33"/>
      <c r="N51" s="44"/>
      <c r="O51" s="44"/>
    </row>
    <row r="52" spans="1:28">
      <c r="J52" s="44"/>
      <c r="K52" s="33"/>
      <c r="N52" s="44"/>
      <c r="O52" s="44"/>
    </row>
    <row r="53" spans="1:28">
      <c r="J53" s="44"/>
      <c r="K53" s="33"/>
      <c r="N53" s="44"/>
      <c r="O53" s="44"/>
    </row>
    <row r="54" spans="1:28">
      <c r="J54" s="44"/>
      <c r="K54" s="33"/>
      <c r="N54" s="44"/>
      <c r="O54" s="44"/>
    </row>
    <row r="55" spans="1:28">
      <c r="J55" s="44"/>
      <c r="K55" s="33"/>
      <c r="N55" s="44"/>
      <c r="O55" s="44"/>
    </row>
    <row r="56" spans="1:28">
      <c r="J56" s="44"/>
      <c r="K56" s="33"/>
      <c r="N56" s="44"/>
      <c r="O56" s="44"/>
    </row>
    <row r="57" spans="1:28">
      <c r="J57" s="44"/>
      <c r="K57" s="33"/>
      <c r="N57" s="44"/>
      <c r="O57" s="44"/>
    </row>
    <row r="58" spans="1:28">
      <c r="J58" s="44"/>
      <c r="K58" s="33"/>
      <c r="N58" s="44"/>
      <c r="O58" s="44"/>
    </row>
    <row r="59" spans="1:28">
      <c r="J59" s="44"/>
      <c r="K59" s="33"/>
      <c r="N59" s="44"/>
      <c r="O59" s="44"/>
    </row>
    <row r="60" spans="1:28">
      <c r="J60" s="44"/>
      <c r="K60" s="33"/>
      <c r="N60" s="44"/>
      <c r="O60" s="44"/>
    </row>
    <row r="61" spans="1:28">
      <c r="J61" s="44"/>
      <c r="K61" s="33"/>
    </row>
    <row r="62" spans="1:28">
      <c r="J62" s="44"/>
      <c r="K62" s="33"/>
    </row>
    <row r="63" spans="1:28">
      <c r="J63" s="44"/>
      <c r="K63" s="33"/>
    </row>
    <row r="64" spans="1:28">
      <c r="J64" s="44"/>
      <c r="K64" s="33"/>
    </row>
    <row r="65" spans="10:11">
      <c r="J65" s="44"/>
      <c r="K65" s="33"/>
    </row>
    <row r="66" spans="10:11">
      <c r="J66" s="44"/>
      <c r="K66" s="33"/>
    </row>
    <row r="67" spans="10:11">
      <c r="J67" s="44"/>
      <c r="K67" s="33"/>
    </row>
    <row r="68" spans="10:11">
      <c r="J68" s="44"/>
      <c r="K68" s="33"/>
    </row>
    <row r="69" spans="10:11">
      <c r="J69" s="44"/>
      <c r="K69" s="33"/>
    </row>
    <row r="70" spans="10:11">
      <c r="J70" s="44"/>
      <c r="K70" s="33"/>
    </row>
    <row r="71" spans="10:11">
      <c r="J71" s="44"/>
      <c r="K71" s="33"/>
    </row>
    <row r="72" spans="10:11">
      <c r="J72" s="44"/>
      <c r="K72" s="33"/>
    </row>
    <row r="73" spans="10:11">
      <c r="J73" s="44"/>
      <c r="K73" s="33"/>
    </row>
    <row r="74" spans="10:11">
      <c r="J74" s="44"/>
      <c r="K74" s="33"/>
    </row>
    <row r="75" spans="10:11">
      <c r="J75" s="44"/>
      <c r="K75" s="33"/>
    </row>
    <row r="76" spans="10:11">
      <c r="J76" s="44"/>
      <c r="K76" s="33"/>
    </row>
    <row r="77" spans="10:11">
      <c r="J77" s="44"/>
      <c r="K77" s="33"/>
    </row>
    <row r="78" spans="10:11">
      <c r="J78" s="44"/>
      <c r="K78" s="33"/>
    </row>
    <row r="79" spans="10:11">
      <c r="J79" s="44"/>
      <c r="K79" s="33"/>
    </row>
    <row r="80" spans="10:11">
      <c r="J80" s="44"/>
      <c r="K80" s="33"/>
    </row>
    <row r="81" spans="10:11">
      <c r="J81" s="44"/>
      <c r="K81" s="33"/>
    </row>
    <row r="82" spans="10:11">
      <c r="J82" s="44"/>
      <c r="K82" s="33"/>
    </row>
    <row r="83" spans="10:11">
      <c r="J83" s="44"/>
      <c r="K83" s="33"/>
    </row>
    <row r="84" spans="10:11">
      <c r="J84" s="44"/>
      <c r="K84" s="33"/>
    </row>
    <row r="85" spans="10:11">
      <c r="J85" s="44"/>
      <c r="K85" s="33"/>
    </row>
    <row r="86" spans="10:11">
      <c r="J86" s="44"/>
      <c r="K86" s="33"/>
    </row>
    <row r="87" spans="10:11">
      <c r="J87" s="44"/>
      <c r="K87" s="33"/>
    </row>
    <row r="88" spans="10:11">
      <c r="J88" s="44"/>
      <c r="K88" s="33"/>
    </row>
    <row r="89" spans="10:11">
      <c r="J89" s="44"/>
      <c r="K89" s="33"/>
    </row>
    <row r="90" spans="10:11">
      <c r="J90" s="44"/>
      <c r="K90" s="33"/>
    </row>
    <row r="91" spans="10:11">
      <c r="J91" s="44"/>
      <c r="K91" s="33"/>
    </row>
    <row r="92" spans="10:11">
      <c r="J92" s="44"/>
      <c r="K92" s="33"/>
    </row>
    <row r="93" spans="10:11">
      <c r="J93" s="44"/>
      <c r="K93" s="33"/>
    </row>
    <row r="94" spans="10:11">
      <c r="J94" s="44"/>
      <c r="K94" s="33"/>
    </row>
    <row r="95" spans="10:11">
      <c r="J95" s="44"/>
      <c r="K95" s="33"/>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P7:U49" name="VALORACION"/>
  </protectedRanges>
  <mergeCells count="51">
    <mergeCell ref="W4:AB5"/>
    <mergeCell ref="N4:V4"/>
    <mergeCell ref="N5:V5"/>
    <mergeCell ref="J4:M5"/>
    <mergeCell ref="B4:I5"/>
    <mergeCell ref="B1:Y1"/>
    <mergeCell ref="B2:Y2"/>
    <mergeCell ref="B3:Y3"/>
    <mergeCell ref="Z1:AB1"/>
    <mergeCell ref="Z2:AB2"/>
    <mergeCell ref="Z3:AB3"/>
    <mergeCell ref="E25:E38"/>
    <mergeCell ref="F25:F38"/>
    <mergeCell ref="G25:G38"/>
    <mergeCell ref="H25:H38"/>
    <mergeCell ref="I25:I38"/>
    <mergeCell ref="E39:E43"/>
    <mergeCell ref="F39:F43"/>
    <mergeCell ref="G39:G43"/>
    <mergeCell ref="H39:H43"/>
    <mergeCell ref="I39:I43"/>
    <mergeCell ref="E44:E49"/>
    <mergeCell ref="F44:F49"/>
    <mergeCell ref="G44:G49"/>
    <mergeCell ref="H44:H49"/>
    <mergeCell ref="I44:I49"/>
    <mergeCell ref="A39:A43"/>
    <mergeCell ref="B39:B43"/>
    <mergeCell ref="D39:D43"/>
    <mergeCell ref="D44:D49"/>
    <mergeCell ref="B44:B49"/>
    <mergeCell ref="A44:A49"/>
    <mergeCell ref="D25:D38"/>
    <mergeCell ref="B25:B38"/>
    <mergeCell ref="A25:A38"/>
    <mergeCell ref="B7:B11"/>
    <mergeCell ref="A7:A11"/>
    <mergeCell ref="D12:D24"/>
    <mergeCell ref="B12:B24"/>
    <mergeCell ref="D7:D11"/>
    <mergeCell ref="E12:E24"/>
    <mergeCell ref="F12:F24"/>
    <mergeCell ref="H7:H11"/>
    <mergeCell ref="I7:I11"/>
    <mergeCell ref="A12:A24"/>
    <mergeCell ref="G12:G24"/>
    <mergeCell ref="H12:H24"/>
    <mergeCell ref="I12:I24"/>
    <mergeCell ref="F7:F11"/>
    <mergeCell ref="G7:G11"/>
    <mergeCell ref="E7:E11"/>
  </mergeCells>
  <phoneticPr fontId="22" type="noConversion"/>
  <conditionalFormatting sqref="L6">
    <cfRule type="containsText" dxfId="9" priority="7" operator="containsText" text="Positivo">
      <formula>NOT(ISERROR(SEARCH("Positivo",L6)))</formula>
    </cfRule>
  </conditionalFormatting>
  <conditionalFormatting sqref="L6:L1048576">
    <cfRule type="containsText" dxfId="8" priority="4" operator="containsText" text="Positivo">
      <formula>NOT(ISERROR(SEARCH("Positivo",L6)))</formula>
    </cfRule>
    <cfRule type="containsText" dxfId="7" priority="5" operator="containsText" text="Negativo">
      <formula>NOT(ISERROR(SEARCH("Negativo",L6)))</formula>
    </cfRule>
  </conditionalFormatting>
  <conditionalFormatting sqref="T6:T1048576">
    <cfRule type="containsText" dxfId="6" priority="1" operator="containsText" text="Potencialmente No Tolerable">
      <formula>NOT(ISERROR(SEARCH("Potencialmente No Tolerable",T6)))</formula>
    </cfRule>
    <cfRule type="containsText" dxfId="5" priority="2" operator="containsText" text="No Tolerable">
      <formula>NOT(ISERROR(SEARCH("No Tolerable",T6)))</formula>
    </cfRule>
    <cfRule type="containsText" dxfId="4" priority="3" operator="containsText" text="Tolerable">
      <formula>NOT(ISERROR(SEARCH("Tolerable",T6)))</formula>
    </cfRule>
  </conditionalFormatting>
  <dataValidations count="2">
    <dataValidation type="list" allowBlank="1" showInputMessage="1" showErrorMessage="1" sqref="G50:G65536" xr:uid="{00000000-0002-0000-0300-000000000000}">
      <formula1>INDIRECT(G50)</formula1>
    </dataValidation>
    <dataValidation type="list" allowBlank="1" showInputMessage="1" showErrorMessage="1" sqref="K7:K60 G7:G49" xr:uid="{00000000-0002-0000-0300-000001000000}">
      <formula1>INDIRECT(F7)</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2000000}">
          <x14:formula1>
            <xm:f>LISTAS!$A$1:$C$1</xm:f>
          </x14:formula1>
          <xm:sqref>F7:F49</xm:sqref>
        </x14:dataValidation>
        <x14:dataValidation type="list" allowBlank="1" showInputMessage="1" showErrorMessage="1" xr:uid="{00000000-0002-0000-0300-000003000000}">
          <x14:formula1>
            <xm:f>LISTAS!$D$2:$D$4</xm:f>
          </x14:formula1>
          <xm:sqref>H7:H49</xm:sqref>
        </x14:dataValidation>
        <x14:dataValidation type="list" allowBlank="1" showInputMessage="1" showErrorMessage="1" xr:uid="{00000000-0002-0000-0300-000004000000}">
          <x14:formula1>
            <xm:f>LISTAS!$O$2:$O$3</xm:f>
          </x14:formula1>
          <xm:sqref>L7:L49</xm:sqref>
        </x14:dataValidation>
        <x14:dataValidation type="list" allowBlank="1" showInputMessage="1" showErrorMessage="1" xr:uid="{00000000-0002-0000-0300-000005000000}">
          <x14:formula1>
            <xm:f>LISTAS!$P$2:$P$9</xm:f>
          </x14:formula1>
          <xm:sqref>M7:M49</xm:sqref>
        </x14:dataValidation>
        <x14:dataValidation type="list" allowBlank="1" showInputMessage="1" showErrorMessage="1" xr:uid="{00000000-0002-0000-0300-000006000000}">
          <x14:formula1>
            <xm:f>LISTAS!$Q$2:$Q$4</xm:f>
          </x14:formula1>
          <xm:sqref>N7:N49</xm:sqref>
        </x14:dataValidation>
        <x14:dataValidation type="list" allowBlank="1" showInputMessage="1" showErrorMessage="1" xr:uid="{00000000-0002-0000-0300-000007000000}">
          <x14:formula1>
            <xm:f>LISTAS!$S$2:$S$4</xm:f>
          </x14:formula1>
          <xm:sqref>O7:O49</xm:sqref>
        </x14:dataValidation>
        <x14:dataValidation type="list" allowBlank="1" showInputMessage="1" showErrorMessage="1" xr:uid="{00000000-0002-0000-0300-000008000000}">
          <x14:formula1>
            <xm:f>LISTAS!$E$1:$N$1</xm:f>
          </x14:formula1>
          <xm:sqref>J7:J49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5"/>
  <sheetViews>
    <sheetView topLeftCell="A7" workbookViewId="0">
      <selection activeCell="A7" sqref="A7"/>
    </sheetView>
  </sheetViews>
  <sheetFormatPr defaultColWidth="11.42578125" defaultRowHeight="18"/>
  <cols>
    <col min="1" max="1" width="46.42578125" style="18" bestFit="1" customWidth="1"/>
    <col min="2" max="2" width="23.85546875" style="18" customWidth="1"/>
    <col min="3" max="3" width="23.28515625" style="19" customWidth="1"/>
    <col min="4" max="16384" width="11.42578125" style="18"/>
  </cols>
  <sheetData>
    <row r="1" spans="1:4" ht="61.15" customHeight="1">
      <c r="A1" s="139" t="s">
        <v>223</v>
      </c>
      <c r="B1" s="139"/>
      <c r="C1" s="139"/>
      <c r="D1" s="139"/>
    </row>
    <row r="2" spans="1:4">
      <c r="A2"/>
      <c r="B2"/>
      <c r="C2" s="65"/>
    </row>
    <row r="3" spans="1:4">
      <c r="A3" s="71" t="s">
        <v>156</v>
      </c>
      <c r="B3" s="72" t="s">
        <v>224</v>
      </c>
    </row>
    <row r="4" spans="1:4">
      <c r="A4" s="71" t="s">
        <v>14</v>
      </c>
      <c r="B4" s="72" t="s">
        <v>224</v>
      </c>
    </row>
    <row r="5" spans="1:4">
      <c r="A5" s="71" t="s">
        <v>3</v>
      </c>
      <c r="B5" s="72" t="s">
        <v>224</v>
      </c>
    </row>
    <row r="6" spans="1:4">
      <c r="A6" s="11"/>
      <c r="B6" s="11"/>
    </row>
    <row r="7" spans="1:4" s="19" customFormat="1" ht="54">
      <c r="A7" s="73" t="s">
        <v>162</v>
      </c>
      <c r="B7" s="73" t="s">
        <v>163</v>
      </c>
      <c r="C7" s="74" t="s">
        <v>225</v>
      </c>
    </row>
    <row r="8" spans="1:4" s="19" customFormat="1">
      <c r="A8" s="72" t="s">
        <v>6</v>
      </c>
      <c r="B8" s="72"/>
      <c r="C8" s="75">
        <v>20</v>
      </c>
    </row>
    <row r="9" spans="1:4" s="19" customFormat="1">
      <c r="A9" s="72" t="s">
        <v>9</v>
      </c>
      <c r="B9" s="72"/>
      <c r="C9" s="75">
        <v>12.333333333333334</v>
      </c>
    </row>
    <row r="10" spans="1:4">
      <c r="A10" s="72" t="s">
        <v>10</v>
      </c>
      <c r="B10" s="72"/>
      <c r="C10" s="75">
        <v>15</v>
      </c>
    </row>
    <row r="11" spans="1:4">
      <c r="A11" s="72" t="s">
        <v>11</v>
      </c>
      <c r="B11" s="72"/>
      <c r="C11" s="75">
        <v>4.5999999999999996</v>
      </c>
    </row>
    <row r="12" spans="1:4">
      <c r="A12" s="72" t="s">
        <v>13</v>
      </c>
      <c r="B12" s="72"/>
      <c r="C12" s="75">
        <v>25</v>
      </c>
    </row>
    <row r="13" spans="1:4">
      <c r="A13" s="72" t="s">
        <v>4</v>
      </c>
      <c r="B13" s="72"/>
      <c r="C13" s="75">
        <v>11.888888888888889</v>
      </c>
    </row>
    <row r="14" spans="1:4">
      <c r="A14" s="72" t="s">
        <v>5</v>
      </c>
      <c r="B14" s="72"/>
      <c r="C14" s="75">
        <v>12</v>
      </c>
    </row>
    <row r="15" spans="1:4">
      <c r="A15" s="72" t="s">
        <v>8</v>
      </c>
      <c r="B15" s="72"/>
      <c r="C15" s="75">
        <v>5</v>
      </c>
    </row>
    <row r="16" spans="1:4">
      <c r="A16" s="72" t="s">
        <v>12</v>
      </c>
      <c r="B16" s="72"/>
      <c r="C16" s="75">
        <v>5</v>
      </c>
    </row>
    <row r="17" spans="1:3" hidden="1">
      <c r="A17" s="72" t="s">
        <v>226</v>
      </c>
      <c r="B17" s="72"/>
      <c r="C17" s="75">
        <v>12.422222222222222</v>
      </c>
    </row>
    <row r="18" spans="1:3">
      <c r="A18"/>
      <c r="B18"/>
      <c r="C18"/>
    </row>
    <row r="19" spans="1:3">
      <c r="A19"/>
      <c r="B19"/>
      <c r="C19"/>
    </row>
    <row r="20" spans="1:3">
      <c r="A20"/>
      <c r="B20"/>
      <c r="C20"/>
    </row>
    <row r="21" spans="1:3">
      <c r="A21"/>
      <c r="B21"/>
      <c r="C21"/>
    </row>
    <row r="22" spans="1:3">
      <c r="A22"/>
      <c r="B22"/>
      <c r="C22"/>
    </row>
    <row r="23" spans="1:3">
      <c r="A23"/>
      <c r="B23"/>
      <c r="C23"/>
    </row>
    <row r="24" spans="1:3">
      <c r="A24"/>
      <c r="B24"/>
      <c r="C24"/>
    </row>
    <row r="25" spans="1:3">
      <c r="A25"/>
      <c r="B25"/>
      <c r="C25"/>
    </row>
    <row r="26" spans="1:3">
      <c r="A26"/>
      <c r="B26"/>
      <c r="C26"/>
    </row>
    <row r="27" spans="1:3">
      <c r="A27"/>
      <c r="B27"/>
      <c r="C27"/>
    </row>
    <row r="28" spans="1:3">
      <c r="A28"/>
      <c r="B28"/>
      <c r="C28"/>
    </row>
    <row r="29" spans="1:3">
      <c r="A29"/>
      <c r="B29"/>
      <c r="C29"/>
    </row>
    <row r="30" spans="1:3">
      <c r="A30"/>
      <c r="B30"/>
      <c r="C30"/>
    </row>
    <row r="31" spans="1:3">
      <c r="A31"/>
      <c r="B31"/>
      <c r="C31"/>
    </row>
    <row r="32" spans="1:3">
      <c r="A32"/>
      <c r="B32"/>
      <c r="C32"/>
    </row>
    <row r="33" spans="1:3">
      <c r="A33"/>
      <c r="B33"/>
      <c r="C33"/>
    </row>
    <row r="34" spans="1:3">
      <c r="A34"/>
      <c r="B34"/>
      <c r="C34"/>
    </row>
    <row r="35" spans="1:3" hidden="1">
      <c r="A35"/>
      <c r="B35"/>
      <c r="C35"/>
    </row>
  </sheetData>
  <mergeCells count="1">
    <mergeCell ref="A1:D1"/>
  </mergeCells>
  <conditionalFormatting pivot="1" sqref="C8:C16">
    <cfRule type="cellIs" dxfId="3" priority="4" operator="between">
      <formula>0</formula>
      <formula>10</formula>
    </cfRule>
  </conditionalFormatting>
  <conditionalFormatting pivot="1" sqref="C8:C16">
    <cfRule type="cellIs" dxfId="2" priority="3" operator="between">
      <formula>10.01</formula>
      <formula>15</formula>
    </cfRule>
  </conditionalFormatting>
  <conditionalFormatting pivot="1" sqref="C8:C16">
    <cfRule type="cellIs" dxfId="1" priority="2" operator="greaterThan">
      <formula>15.01</formula>
    </cfRule>
  </conditionalFormatting>
  <conditionalFormatting pivot="1" sqref="C8:C16">
    <cfRule type="cellIs" dxfId="0" priority="1" operator="between">
      <formula>0</formula>
      <formula>10</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9" ma:contentTypeDescription="Crear nuevo documento." ma:contentTypeScope="" ma:versionID="7f8f2aa15b94d1d17a37d61e6ccd1842">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e7ea4f9c6bb8161347968d5ec31edd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Props1.xml><?xml version="1.0" encoding="utf-8"?>
<ds:datastoreItem xmlns:ds="http://schemas.openxmlformats.org/officeDocument/2006/customXml" ds:itemID="{A95A26CA-5DA8-4E10-8601-30932DDCC2BA}"/>
</file>

<file path=customXml/itemProps2.xml><?xml version="1.0" encoding="utf-8"?>
<ds:datastoreItem xmlns:ds="http://schemas.openxmlformats.org/officeDocument/2006/customXml" ds:itemID="{225F0E81-418F-45B2-B3D7-ECD3DAA1E9AB}"/>
</file>

<file path=customXml/itemProps3.xml><?xml version="1.0" encoding="utf-8"?>
<ds:datastoreItem xmlns:ds="http://schemas.openxmlformats.org/officeDocument/2006/customXml" ds:itemID="{064E7CDB-E53A-45CA-9E7D-A8CCBFA91F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Diego Armando Lozano Salcedo</cp:lastModifiedBy>
  <cp:revision/>
  <dcterms:created xsi:type="dcterms:W3CDTF">2022-07-08T22:04:58Z</dcterms:created>
  <dcterms:modified xsi:type="dcterms:W3CDTF">2023-11-27T12:23:45Z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