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525"/>
  <workbookPr codeName="ThisWorkbook" defaultThemeVersion="124226"/>
  <mc:AlternateContent xmlns:mc="http://schemas.openxmlformats.org/markup-compatibility/2006">
    <mc:Choice Requires="x15">
      <x15ac:absPath xmlns:x15ac="http://schemas.microsoft.com/office/spreadsheetml/2010/11/ac" url="C:\Users\Hogar\Desktop\DOCUMENTOS OCI\INFORMES SCI SEMESTRE I 2022\"/>
    </mc:Choice>
  </mc:AlternateContent>
  <xr:revisionPtr revIDLastSave="0" documentId="8_{0F7A687A-E43C-4BD9-91BD-8E51F8107AD2}" xr6:coauthVersionLast="47" xr6:coauthVersionMax="47" xr10:uidLastSave="{00000000-0000-0000-0000-000000000000}"/>
  <bookViews>
    <workbookView xWindow="-120" yWindow="-120" windowWidth="29040" windowHeight="15840" xr2:uid="{00000000-000D-0000-FFFF-FFFF00000000}"/>
  </bookViews>
  <sheets>
    <sheet name="Conclusiones" sheetId="47" r:id="rId1"/>
    <sheet name="Presentación Informe SCI" sheetId="33" r:id="rId2"/>
    <sheet name="Ambiente de Control" sheetId="34" r:id="rId3"/>
    <sheet name="Evaluación de riesgos" sheetId="35" r:id="rId4"/>
    <sheet name="Actividades de control" sheetId="36" r:id="rId5"/>
    <sheet name="Info y comunicación" sheetId="37" r:id="rId6"/>
    <sheet name="Actividades de monitoreo" sheetId="38" r:id="rId7"/>
    <sheet name="Instructivo" sheetId="45" r:id="rId8"/>
    <sheet name="Definiciones" sheetId="46" r:id="rId9"/>
    <sheet name="Hoja1" sheetId="2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 name="xxxx">[9]!FleetAdj</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3" i="47" l="1"/>
  <c r="O31" i="47"/>
  <c r="O29" i="47"/>
  <c r="O27" i="47"/>
  <c r="O25" i="47"/>
  <c r="A2" i="45"/>
  <c r="B127" i="38"/>
  <c r="B119" i="38"/>
  <c r="B111" i="38"/>
  <c r="B103" i="38"/>
  <c r="B95" i="38"/>
  <c r="B87" i="38"/>
  <c r="B79" i="38"/>
  <c r="B71" i="38"/>
  <c r="B63" i="38"/>
  <c r="B52" i="38"/>
  <c r="B44" i="38"/>
  <c r="B36" i="38"/>
  <c r="B28" i="38"/>
  <c r="B20" i="38"/>
  <c r="B131" i="37"/>
  <c r="B123" i="37"/>
  <c r="B115" i="37"/>
  <c r="B107" i="37"/>
  <c r="B99" i="37"/>
  <c r="B91" i="37"/>
  <c r="B79" i="37"/>
  <c r="B71" i="37"/>
  <c r="B63" i="37"/>
  <c r="B55" i="37"/>
  <c r="B43" i="37"/>
  <c r="B35" i="37"/>
  <c r="B27" i="37"/>
  <c r="B19" i="37"/>
  <c r="B115" i="36"/>
  <c r="B107" i="36"/>
  <c r="B99" i="36"/>
  <c r="B91" i="36"/>
  <c r="B83" i="36"/>
  <c r="B72" i="36"/>
  <c r="B64" i="36"/>
  <c r="B56" i="36"/>
  <c r="B48" i="36"/>
  <c r="B37" i="36"/>
  <c r="B29" i="36"/>
  <c r="B21" i="36"/>
  <c r="B153" i="35"/>
  <c r="B145" i="35"/>
  <c r="B137" i="35"/>
  <c r="B129" i="35"/>
  <c r="B121" i="35"/>
  <c r="B110" i="35"/>
  <c r="B102" i="35"/>
  <c r="B94" i="35"/>
  <c r="B86" i="35"/>
  <c r="B75" i="35"/>
  <c r="B67" i="35"/>
  <c r="B59" i="35"/>
  <c r="B51" i="35"/>
  <c r="B43" i="35"/>
  <c r="B32" i="35"/>
  <c r="B24" i="35"/>
  <c r="B16" i="35"/>
  <c r="B228" i="34"/>
  <c r="B220" i="34"/>
  <c r="B212" i="34"/>
  <c r="B204" i="34"/>
  <c r="B196" i="34"/>
  <c r="B188" i="34"/>
  <c r="B177" i="34"/>
  <c r="B169" i="34"/>
  <c r="B161" i="34"/>
  <c r="B153" i="34"/>
  <c r="B145" i="34"/>
  <c r="B137" i="34"/>
  <c r="B129" i="34"/>
  <c r="B118" i="34"/>
  <c r="B110" i="34"/>
  <c r="B102" i="34"/>
  <c r="B91" i="34"/>
  <c r="B83" i="34"/>
  <c r="B75" i="34"/>
  <c r="B64" i="34"/>
  <c r="B56" i="34"/>
  <c r="B48" i="34"/>
  <c r="B40" i="34"/>
  <c r="B32" i="34"/>
  <c r="B24" i="34"/>
  <c r="B54" i="28" l="1"/>
  <c r="B53" i="28"/>
  <c r="B19" i="28"/>
  <c r="B6" i="28" l="1"/>
  <c r="B81" i="28" l="1"/>
  <c r="B82" i="28"/>
  <c r="K2" i="28" l="1"/>
  <c r="L2" i="28"/>
  <c r="G2" i="28"/>
  <c r="M2" i="28" l="1"/>
  <c r="B44" i="28" l="1"/>
  <c r="B45" i="28"/>
  <c r="B46" i="28"/>
  <c r="B47" i="28"/>
  <c r="B48" i="28"/>
  <c r="B49" i="28"/>
  <c r="B50" i="28"/>
  <c r="B51" i="28"/>
  <c r="B52"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43" i="28"/>
  <c r="B26" i="28"/>
  <c r="B27" i="28"/>
  <c r="B28" i="28"/>
  <c r="B29" i="28"/>
  <c r="B30" i="28"/>
  <c r="B31" i="28"/>
  <c r="B32" i="28"/>
  <c r="B33" i="28"/>
  <c r="B34" i="28"/>
  <c r="B35" i="28"/>
  <c r="B36" i="28"/>
  <c r="B37" i="28"/>
  <c r="B38" i="28"/>
  <c r="B39" i="28"/>
  <c r="B40" i="28"/>
  <c r="B41" i="28"/>
  <c r="B42" i="28"/>
  <c r="K42" i="28" l="1"/>
  <c r="K41" i="28"/>
  <c r="K40" i="28"/>
  <c r="K39" i="28"/>
  <c r="K38" i="28"/>
  <c r="K37" i="28"/>
  <c r="K36" i="28"/>
  <c r="K35" i="28"/>
  <c r="K34" i="28"/>
  <c r="K33" i="28"/>
  <c r="K32" i="28"/>
  <c r="K31" i="28"/>
  <c r="K30" i="28"/>
  <c r="K29" i="28"/>
  <c r="K28" i="28"/>
  <c r="K27" i="28"/>
  <c r="K26" i="28"/>
  <c r="L42" i="28"/>
  <c r="L41" i="28"/>
  <c r="L40" i="28"/>
  <c r="L39" i="28"/>
  <c r="L38" i="28"/>
  <c r="L37" i="28"/>
  <c r="L36" i="28"/>
  <c r="L35" i="28"/>
  <c r="L34" i="28"/>
  <c r="L33" i="28"/>
  <c r="L32" i="28"/>
  <c r="L31" i="28"/>
  <c r="L30" i="28"/>
  <c r="L29" i="28"/>
  <c r="L28" i="28"/>
  <c r="L27" i="28"/>
  <c r="L26" i="28"/>
  <c r="L54" i="28"/>
  <c r="L53" i="28"/>
  <c r="L52" i="28"/>
  <c r="L51" i="28"/>
  <c r="L50" i="28"/>
  <c r="L49" i="28"/>
  <c r="L48" i="28"/>
  <c r="L47" i="28"/>
  <c r="L46" i="28"/>
  <c r="L45" i="28"/>
  <c r="L44" i="28"/>
  <c r="L43" i="28"/>
  <c r="K54" i="28"/>
  <c r="K53" i="28"/>
  <c r="K52" i="28"/>
  <c r="K51" i="28"/>
  <c r="K50" i="28"/>
  <c r="K49" i="28"/>
  <c r="K48" i="28"/>
  <c r="K47" i="28"/>
  <c r="K46" i="28"/>
  <c r="K45" i="28"/>
  <c r="K44" i="28"/>
  <c r="K43" i="28"/>
  <c r="C54" i="28"/>
  <c r="E54" i="28"/>
  <c r="F54" i="28"/>
  <c r="G54" i="28"/>
  <c r="C53" i="28"/>
  <c r="E53" i="28"/>
  <c r="F53" i="28"/>
  <c r="G53" i="28"/>
  <c r="L68" i="28"/>
  <c r="L67" i="28"/>
  <c r="L66" i="28"/>
  <c r="L65" i="28"/>
  <c r="L64" i="28"/>
  <c r="L63" i="28"/>
  <c r="L62" i="28"/>
  <c r="L61" i="28"/>
  <c r="L60" i="28"/>
  <c r="L59" i="28"/>
  <c r="L58" i="28"/>
  <c r="L57" i="28"/>
  <c r="L56" i="28"/>
  <c r="L55" i="28"/>
  <c r="K68" i="28"/>
  <c r="K67" i="28"/>
  <c r="K66" i="28"/>
  <c r="K65" i="28"/>
  <c r="K64" i="28"/>
  <c r="K63" i="28"/>
  <c r="K62" i="28"/>
  <c r="K61" i="28"/>
  <c r="K60" i="28"/>
  <c r="K59" i="28"/>
  <c r="K58" i="28"/>
  <c r="K57" i="28"/>
  <c r="K56" i="28"/>
  <c r="K55" i="28"/>
  <c r="L82" i="28"/>
  <c r="L81" i="28"/>
  <c r="L80" i="28"/>
  <c r="L79" i="28"/>
  <c r="L78" i="28"/>
  <c r="L77" i="28"/>
  <c r="L76" i="28"/>
  <c r="L75" i="28"/>
  <c r="L74" i="28"/>
  <c r="L73" i="28"/>
  <c r="L72" i="28"/>
  <c r="L71" i="28"/>
  <c r="L70" i="28"/>
  <c r="L69" i="28"/>
  <c r="K82" i="28"/>
  <c r="K81" i="28"/>
  <c r="K80" i="28"/>
  <c r="K79" i="28"/>
  <c r="K78" i="28"/>
  <c r="K77" i="28"/>
  <c r="K76" i="28"/>
  <c r="K75" i="28"/>
  <c r="K74" i="28"/>
  <c r="K73" i="28"/>
  <c r="K72" i="28"/>
  <c r="K71" i="28"/>
  <c r="K70" i="28"/>
  <c r="K69" i="28"/>
  <c r="G33" i="28"/>
  <c r="G41" i="28"/>
  <c r="F30" i="28"/>
  <c r="F38" i="28"/>
  <c r="G35" i="28"/>
  <c r="F32" i="28"/>
  <c r="G29" i="28"/>
  <c r="F26" i="28"/>
  <c r="G32" i="28"/>
  <c r="F37" i="28"/>
  <c r="G34" i="28"/>
  <c r="G42" i="28"/>
  <c r="F31" i="28"/>
  <c r="F39" i="28"/>
  <c r="F40" i="28"/>
  <c r="F42" i="28"/>
  <c r="F28" i="28"/>
  <c r="F29" i="28"/>
  <c r="G27" i="28"/>
  <c r="G28" i="28"/>
  <c r="G36" i="28"/>
  <c r="F33" i="28"/>
  <c r="F41" i="28"/>
  <c r="G37" i="28"/>
  <c r="F34" i="28"/>
  <c r="G31" i="28"/>
  <c r="F36" i="28"/>
  <c r="G30" i="28"/>
  <c r="G38" i="28"/>
  <c r="F27" i="28"/>
  <c r="F35" i="28"/>
  <c r="G39" i="28"/>
  <c r="G40" i="28"/>
  <c r="G82" i="28"/>
  <c r="G74" i="28"/>
  <c r="F71" i="28"/>
  <c r="F79" i="28"/>
  <c r="F81" i="28"/>
  <c r="F69" i="28"/>
  <c r="G75" i="28"/>
  <c r="G81" i="28"/>
  <c r="G73" i="28"/>
  <c r="F72" i="28"/>
  <c r="F80" i="28"/>
  <c r="F73" i="28"/>
  <c r="F75" i="28"/>
  <c r="F77" i="28"/>
  <c r="F78" i="28"/>
  <c r="G80" i="28"/>
  <c r="G72" i="28"/>
  <c r="G79" i="28"/>
  <c r="G70" i="28"/>
  <c r="F74" i="28"/>
  <c r="F82" i="28"/>
  <c r="G78" i="28"/>
  <c r="G69" i="28"/>
  <c r="G76" i="28"/>
  <c r="F70" i="28"/>
  <c r="G77" i="28"/>
  <c r="G71" i="28"/>
  <c r="F76" i="28"/>
  <c r="E81" i="28"/>
  <c r="C79" i="28"/>
  <c r="E82" i="28"/>
  <c r="C80" i="28"/>
  <c r="C81" i="28"/>
  <c r="C82" i="28"/>
  <c r="C75" i="28"/>
  <c r="C76" i="28"/>
  <c r="C77" i="28"/>
  <c r="C78" i="28"/>
  <c r="C51" i="28"/>
  <c r="G44" i="28"/>
  <c r="G52" i="28"/>
  <c r="F49" i="28"/>
  <c r="F43" i="28"/>
  <c r="G45" i="28"/>
  <c r="G43" i="28"/>
  <c r="F50" i="28"/>
  <c r="F51" i="28"/>
  <c r="F45" i="28"/>
  <c r="G50" i="28"/>
  <c r="G51" i="28"/>
  <c r="G46" i="28"/>
  <c r="G47" i="28"/>
  <c r="F44" i="28"/>
  <c r="F52" i="28"/>
  <c r="G48" i="28"/>
  <c r="F48" i="28"/>
  <c r="G49" i="28"/>
  <c r="F46" i="28"/>
  <c r="F47" i="28"/>
  <c r="G62" i="28"/>
  <c r="F59" i="28"/>
  <c r="F67" i="28"/>
  <c r="F55" i="28"/>
  <c r="G68" i="28"/>
  <c r="F65" i="28"/>
  <c r="F58" i="28"/>
  <c r="G63" i="28"/>
  <c r="F60" i="28"/>
  <c r="F68" i="28"/>
  <c r="F61" i="28"/>
  <c r="G56" i="28"/>
  <c r="G64" i="28"/>
  <c r="G57" i="28"/>
  <c r="G65" i="28"/>
  <c r="F62" i="28"/>
  <c r="G58" i="28"/>
  <c r="G66" i="28"/>
  <c r="F63" i="28"/>
  <c r="F57" i="28"/>
  <c r="G59" i="28"/>
  <c r="G67" i="28"/>
  <c r="F56" i="28"/>
  <c r="F64" i="28"/>
  <c r="G60" i="28"/>
  <c r="G61" i="28"/>
  <c r="F66" i="28"/>
  <c r="C74" i="28"/>
  <c r="C34" i="28"/>
  <c r="C30" i="28"/>
  <c r="E29" i="28"/>
  <c r="E33" i="28"/>
  <c r="E37" i="28"/>
  <c r="E41" i="28"/>
  <c r="E30" i="28"/>
  <c r="E34" i="28"/>
  <c r="E38" i="28"/>
  <c r="E42" i="28"/>
  <c r="E27" i="28"/>
  <c r="E31" i="28"/>
  <c r="E35" i="28"/>
  <c r="E39" i="28"/>
  <c r="E26" i="28"/>
  <c r="E28" i="28"/>
  <c r="E32" i="28"/>
  <c r="E36" i="28"/>
  <c r="E40" i="28"/>
  <c r="E72" i="28"/>
  <c r="E76" i="28"/>
  <c r="E80" i="28"/>
  <c r="E73" i="28"/>
  <c r="E77" i="28"/>
  <c r="E69" i="28"/>
  <c r="C70" i="28"/>
  <c r="C69" i="28"/>
  <c r="C73" i="28"/>
  <c r="E70" i="28"/>
  <c r="E74" i="28"/>
  <c r="E78" i="28"/>
  <c r="C71" i="28"/>
  <c r="E71" i="28"/>
  <c r="E75" i="28"/>
  <c r="E79" i="28"/>
  <c r="C72" i="28"/>
  <c r="C41" i="28"/>
  <c r="C37" i="28"/>
  <c r="C33" i="28"/>
  <c r="C29" i="28"/>
  <c r="C50" i="28"/>
  <c r="C46" i="28"/>
  <c r="C42" i="28"/>
  <c r="C38" i="28"/>
  <c r="C43" i="28"/>
  <c r="C47" i="28"/>
  <c r="C40" i="28"/>
  <c r="C36" i="28"/>
  <c r="C32" i="28"/>
  <c r="C28" i="28"/>
  <c r="C49" i="28"/>
  <c r="C45" i="28"/>
  <c r="E44" i="28"/>
  <c r="E48" i="28"/>
  <c r="E52" i="28"/>
  <c r="E45" i="28"/>
  <c r="E49" i="28"/>
  <c r="E43" i="28"/>
  <c r="E46" i="28"/>
  <c r="E50" i="28"/>
  <c r="E47" i="28"/>
  <c r="E51" i="28"/>
  <c r="E58" i="28"/>
  <c r="E62" i="28"/>
  <c r="E66" i="28"/>
  <c r="E59" i="28"/>
  <c r="E63" i="28"/>
  <c r="E67" i="28"/>
  <c r="C59" i="28"/>
  <c r="C63" i="28"/>
  <c r="C62" i="28"/>
  <c r="E56" i="28"/>
  <c r="E60" i="28"/>
  <c r="E64" i="28"/>
  <c r="E68" i="28"/>
  <c r="C56" i="28"/>
  <c r="C60" i="28"/>
  <c r="C64" i="28"/>
  <c r="E57" i="28"/>
  <c r="E61" i="28"/>
  <c r="E65" i="28"/>
  <c r="E55" i="28"/>
  <c r="C57" i="28"/>
  <c r="C61" i="28"/>
  <c r="C65" i="28"/>
  <c r="C58" i="28"/>
  <c r="C55" i="28"/>
  <c r="C26" i="28"/>
  <c r="C39" i="28"/>
  <c r="C35" i="28"/>
  <c r="C31" i="28"/>
  <c r="C27" i="28"/>
  <c r="C48" i="28"/>
  <c r="C44" i="28"/>
  <c r="C52" i="28"/>
  <c r="C68" i="28"/>
  <c r="C67" i="28"/>
  <c r="C66" i="28"/>
  <c r="B3" i="28"/>
  <c r="B4" i="28"/>
  <c r="B5" i="28"/>
  <c r="B7" i="28"/>
  <c r="B8" i="28"/>
  <c r="B9" i="28"/>
  <c r="B10" i="28"/>
  <c r="B11" i="28"/>
  <c r="B12" i="28"/>
  <c r="B13" i="28"/>
  <c r="B14" i="28"/>
  <c r="B15" i="28"/>
  <c r="B16" i="28"/>
  <c r="B17" i="28"/>
  <c r="B18" i="28"/>
  <c r="B20" i="28"/>
  <c r="B21" i="28"/>
  <c r="B22" i="28"/>
  <c r="B23" i="28"/>
  <c r="B24" i="28"/>
  <c r="B25" i="28"/>
  <c r="B2" i="28"/>
  <c r="M44" i="28" l="1"/>
  <c r="M52" i="28"/>
  <c r="M46" i="28"/>
  <c r="M54" i="28"/>
  <c r="M62" i="28"/>
  <c r="M66" i="28"/>
  <c r="M58" i="28"/>
  <c r="M43" i="28"/>
  <c r="M65" i="28"/>
  <c r="M61" i="28"/>
  <c r="M51" i="28"/>
  <c r="M48" i="28"/>
  <c r="M47" i="28"/>
  <c r="M71" i="28"/>
  <c r="M75" i="28"/>
  <c r="M79" i="28"/>
  <c r="M72" i="28"/>
  <c r="M76" i="28"/>
  <c r="M80" i="28"/>
  <c r="M45" i="28"/>
  <c r="M50" i="28"/>
  <c r="M49" i="28"/>
  <c r="M53" i="28"/>
  <c r="M56" i="28"/>
  <c r="M60" i="28"/>
  <c r="M64" i="28"/>
  <c r="M68" i="28"/>
  <c r="M69" i="28"/>
  <c r="M73" i="28"/>
  <c r="M77" i="28"/>
  <c r="M81" i="28"/>
  <c r="M70" i="28"/>
  <c r="M74" i="28"/>
  <c r="M78" i="28"/>
  <c r="M82" i="28"/>
  <c r="M57" i="28"/>
  <c r="M55" i="28"/>
  <c r="M59" i="28"/>
  <c r="M63" i="28"/>
  <c r="M67" i="28"/>
  <c r="M26" i="28"/>
  <c r="M27" i="28"/>
  <c r="M28" i="28"/>
  <c r="M29" i="28"/>
  <c r="M30" i="28"/>
  <c r="M31" i="28"/>
  <c r="M32" i="28"/>
  <c r="M33" i="28"/>
  <c r="M34" i="28"/>
  <c r="M35" i="28"/>
  <c r="M36" i="28"/>
  <c r="M37" i="28"/>
  <c r="M38" i="28"/>
  <c r="M39" i="28"/>
  <c r="M40" i="28"/>
  <c r="M41" i="28"/>
  <c r="M42" i="28"/>
  <c r="N52" i="28" l="1"/>
  <c r="N55" i="28"/>
  <c r="L19" i="28"/>
  <c r="L10" i="28"/>
  <c r="K20" i="28"/>
  <c r="F19" i="28"/>
  <c r="L13" i="28"/>
  <c r="K4" i="28"/>
  <c r="K5" i="28"/>
  <c r="L20" i="28"/>
  <c r="E19" i="28"/>
  <c r="L21" i="28"/>
  <c r="C19" i="28"/>
  <c r="K7" i="28"/>
  <c r="K15" i="28"/>
  <c r="K23" i="28"/>
  <c r="L6" i="28"/>
  <c r="L14" i="28"/>
  <c r="L22" i="28"/>
  <c r="L3" i="28"/>
  <c r="K13" i="28"/>
  <c r="L4" i="28"/>
  <c r="K6" i="28"/>
  <c r="L5" i="28"/>
  <c r="K8" i="28"/>
  <c r="K16" i="28"/>
  <c r="K24" i="28"/>
  <c r="L7" i="28"/>
  <c r="L15" i="28"/>
  <c r="L23" i="28"/>
  <c r="K11" i="28"/>
  <c r="K12" i="28"/>
  <c r="K21" i="28"/>
  <c r="K22" i="28"/>
  <c r="K9" i="28"/>
  <c r="K17" i="28"/>
  <c r="K25" i="28"/>
  <c r="L8" i="28"/>
  <c r="L16" i="28"/>
  <c r="L24" i="28"/>
  <c r="K19" i="28"/>
  <c r="G19" i="28"/>
  <c r="L11" i="28"/>
  <c r="L12" i="28"/>
  <c r="K14" i="28"/>
  <c r="K3" i="28"/>
  <c r="K10" i="28"/>
  <c r="K18" i="28"/>
  <c r="L9" i="28"/>
  <c r="L17" i="28"/>
  <c r="L25" i="28"/>
  <c r="L18" i="28"/>
  <c r="N53" i="28"/>
  <c r="N54" i="28"/>
  <c r="N49" i="28"/>
  <c r="N47" i="28"/>
  <c r="N46" i="28"/>
  <c r="N48" i="28"/>
  <c r="E6" i="28"/>
  <c r="C6" i="28"/>
  <c r="F6" i="28"/>
  <c r="G6" i="28"/>
  <c r="N44" i="28"/>
  <c r="N26" i="28"/>
  <c r="N34" i="28"/>
  <c r="N42" i="28"/>
  <c r="N27" i="28"/>
  <c r="N35" i="28"/>
  <c r="N40" i="28"/>
  <c r="N28" i="28"/>
  <c r="N36" i="28"/>
  <c r="N29" i="28"/>
  <c r="N37" i="28"/>
  <c r="N30" i="28"/>
  <c r="N38" i="28"/>
  <c r="N32" i="28"/>
  <c r="N31" i="28"/>
  <c r="N39" i="28"/>
  <c r="N33" i="28"/>
  <c r="N41" i="28"/>
  <c r="N51" i="28"/>
  <c r="N43" i="28"/>
  <c r="N50" i="28"/>
  <c r="N76" i="28"/>
  <c r="N75" i="28"/>
  <c r="N69" i="28"/>
  <c r="N77" i="28"/>
  <c r="N82" i="28"/>
  <c r="N70" i="28"/>
  <c r="N78" i="28"/>
  <c r="N71" i="28"/>
  <c r="N79" i="28"/>
  <c r="N72" i="28"/>
  <c r="N80" i="28"/>
  <c r="N74" i="28"/>
  <c r="N73" i="28"/>
  <c r="N81" i="28"/>
  <c r="N45" i="28"/>
  <c r="N60" i="28"/>
  <c r="N68" i="28"/>
  <c r="N61" i="28"/>
  <c r="N62" i="28"/>
  <c r="N63" i="28"/>
  <c r="N66" i="28"/>
  <c r="N67" i="28"/>
  <c r="N56" i="28"/>
  <c r="N64" i="28"/>
  <c r="N57" i="28"/>
  <c r="N65" i="28"/>
  <c r="N58" i="28"/>
  <c r="N59" i="28"/>
  <c r="G10" i="28"/>
  <c r="G23" i="28"/>
  <c r="F7" i="28"/>
  <c r="F20" i="28"/>
  <c r="G25" i="28"/>
  <c r="G11" i="28"/>
  <c r="G24" i="28"/>
  <c r="F8" i="28"/>
  <c r="F21" i="28"/>
  <c r="G15" i="28"/>
  <c r="F4" i="28"/>
  <c r="F15" i="28"/>
  <c r="G3" i="28"/>
  <c r="G13" i="28"/>
  <c r="F9" i="28"/>
  <c r="F22" i="28"/>
  <c r="F11" i="28"/>
  <c r="G8" i="28"/>
  <c r="G4" i="28"/>
  <c r="G14" i="28"/>
  <c r="F10" i="28"/>
  <c r="F23" i="28"/>
  <c r="F24" i="28"/>
  <c r="G9" i="28"/>
  <c r="G5" i="28"/>
  <c r="G21" i="28"/>
  <c r="G22" i="28"/>
  <c r="G7" i="28"/>
  <c r="G20" i="28"/>
  <c r="F3" i="28"/>
  <c r="F13" i="28"/>
  <c r="F25" i="28"/>
  <c r="F14" i="28"/>
  <c r="F5" i="28"/>
  <c r="F12" i="28"/>
  <c r="F17" i="28"/>
  <c r="F2" i="28"/>
  <c r="F16" i="28"/>
  <c r="F18" i="28"/>
  <c r="G18" i="28"/>
  <c r="G16" i="28"/>
  <c r="G12" i="28"/>
  <c r="G17" i="28"/>
  <c r="C21" i="28"/>
  <c r="C16" i="28"/>
  <c r="C12" i="28"/>
  <c r="C8" i="28"/>
  <c r="C3" i="28"/>
  <c r="C24" i="28"/>
  <c r="C20" i="28"/>
  <c r="C15" i="28"/>
  <c r="C11" i="28"/>
  <c r="C7" i="28"/>
  <c r="C2" i="28"/>
  <c r="C23" i="28"/>
  <c r="C18" i="28"/>
  <c r="C14" i="28"/>
  <c r="C10" i="28"/>
  <c r="C5" i="28"/>
  <c r="C25" i="28"/>
  <c r="C22" i="28"/>
  <c r="C17" i="28"/>
  <c r="C13" i="28"/>
  <c r="C9" i="28"/>
  <c r="C4" i="28"/>
  <c r="E3" i="28"/>
  <c r="E8" i="28"/>
  <c r="E12" i="28"/>
  <c r="E16" i="28"/>
  <c r="E21" i="28"/>
  <c r="E25" i="28"/>
  <c r="E4" i="28"/>
  <c r="E9" i="28"/>
  <c r="E13" i="28"/>
  <c r="E17" i="28"/>
  <c r="E22" i="28"/>
  <c r="E2" i="28"/>
  <c r="E5" i="28"/>
  <c r="E10" i="28"/>
  <c r="E14" i="28"/>
  <c r="E18" i="28"/>
  <c r="E23" i="28"/>
  <c r="E7" i="28"/>
  <c r="E11" i="28"/>
  <c r="E15" i="28"/>
  <c r="E20" i="28"/>
  <c r="E24" i="28"/>
  <c r="G55" i="28"/>
  <c r="M15" i="28" l="1"/>
  <c r="M19" i="28"/>
  <c r="M22" i="28"/>
  <c r="M10" i="28"/>
  <c r="M3" i="28"/>
  <c r="M23" i="28"/>
  <c r="M20" i="28"/>
  <c r="M21" i="28"/>
  <c r="M13" i="28"/>
  <c r="M14" i="28"/>
  <c r="M6" i="28"/>
  <c r="M18" i="28"/>
  <c r="M25" i="28"/>
  <c r="M17" i="28"/>
  <c r="M9" i="28"/>
  <c r="M12" i="28"/>
  <c r="M11" i="28"/>
  <c r="M24" i="28"/>
  <c r="M16" i="28"/>
  <c r="M8" i="28"/>
  <c r="M7" i="28"/>
  <c r="M5" i="28"/>
  <c r="M4" i="28"/>
  <c r="I54" i="28"/>
  <c r="I19" i="28"/>
  <c r="I53" i="28"/>
  <c r="I6" i="28"/>
  <c r="G26" i="28"/>
  <c r="H6" i="28" s="1"/>
  <c r="N2" i="28" l="1"/>
  <c r="N19" i="28"/>
  <c r="H54" i="28"/>
  <c r="H53" i="28"/>
  <c r="H82" i="28"/>
  <c r="H19" i="28"/>
  <c r="N6" i="28"/>
  <c r="N9" i="28"/>
  <c r="N17" i="28"/>
  <c r="N25" i="28"/>
  <c r="N10" i="28"/>
  <c r="N18" i="28"/>
  <c r="N16" i="28"/>
  <c r="N11" i="28"/>
  <c r="N20" i="28"/>
  <c r="N8" i="28"/>
  <c r="N3" i="28"/>
  <c r="N12" i="28"/>
  <c r="N21" i="28"/>
  <c r="N4" i="28"/>
  <c r="N13" i="28"/>
  <c r="N22" i="28"/>
  <c r="N5" i="28"/>
  <c r="N14" i="28"/>
  <c r="N23" i="28"/>
  <c r="N7" i="28"/>
  <c r="N15" i="28"/>
  <c r="N24" i="28"/>
  <c r="H8" i="28"/>
  <c r="H80" i="28"/>
  <c r="H48" i="28"/>
  <c r="H73" i="28"/>
  <c r="H13" i="28"/>
  <c r="H52" i="28"/>
  <c r="H25" i="28"/>
  <c r="H39" i="28"/>
  <c r="H16" i="28"/>
  <c r="H3" i="28"/>
  <c r="H28" i="28"/>
  <c r="H5" i="28"/>
  <c r="H29" i="28"/>
  <c r="H30" i="28"/>
  <c r="H26" i="28"/>
  <c r="H69" i="28"/>
  <c r="H18" i="28"/>
  <c r="H9" i="28"/>
  <c r="H27" i="28"/>
  <c r="H43" i="28"/>
  <c r="H70" i="28"/>
  <c r="H22" i="28"/>
  <c r="H45" i="28"/>
  <c r="H11" i="28"/>
  <c r="H68" i="28"/>
  <c r="H44" i="28"/>
  <c r="H36" i="28"/>
  <c r="H63" i="28"/>
  <c r="H42" i="28"/>
  <c r="H2" i="28"/>
  <c r="H31" i="28"/>
  <c r="H20" i="28"/>
  <c r="H37" i="28"/>
  <c r="H72" i="28"/>
  <c r="H67" i="28"/>
  <c r="H61" i="28"/>
  <c r="H78" i="28"/>
  <c r="H51" i="28"/>
  <c r="H46" i="28"/>
  <c r="H41" i="28"/>
  <c r="H74" i="28"/>
  <c r="H7" i="28"/>
  <c r="H17" i="28"/>
  <c r="H76" i="28"/>
  <c r="H21" i="28"/>
  <c r="H57" i="28"/>
  <c r="H24" i="28"/>
  <c r="H40" i="28"/>
  <c r="H34" i="28"/>
  <c r="H14" i="28"/>
  <c r="H4" i="28"/>
  <c r="H62" i="28"/>
  <c r="H47" i="28"/>
  <c r="H55" i="28"/>
  <c r="H65" i="28"/>
  <c r="H60" i="28"/>
  <c r="H32" i="28"/>
  <c r="H50" i="28"/>
  <c r="H56" i="28"/>
  <c r="H23" i="28"/>
  <c r="H77" i="28"/>
  <c r="H79" i="28"/>
  <c r="H66" i="28"/>
  <c r="H59" i="28"/>
  <c r="H49" i="28"/>
  <c r="H35" i="28"/>
  <c r="H12" i="28"/>
  <c r="H38" i="28"/>
  <c r="H64" i="28"/>
  <c r="H81" i="28"/>
  <c r="H15" i="28"/>
  <c r="H71" i="28"/>
  <c r="H75" i="28"/>
  <c r="H10" i="28"/>
  <c r="H33" i="28"/>
  <c r="H58" i="28"/>
  <c r="I81" i="28"/>
  <c r="I82" i="28"/>
  <c r="I80" i="28"/>
  <c r="I56" i="28"/>
  <c r="I30" i="28"/>
  <c r="I2" i="28"/>
  <c r="I70" i="28"/>
  <c r="I28" i="28"/>
  <c r="I77" i="28"/>
  <c r="I69" i="28"/>
  <c r="I61" i="28"/>
  <c r="I51" i="28"/>
  <c r="I43" i="28"/>
  <c r="I76" i="28"/>
  <c r="I68" i="28"/>
  <c r="I60" i="28"/>
  <c r="I50" i="28"/>
  <c r="I42" i="28"/>
  <c r="I34" i="28"/>
  <c r="I26" i="28"/>
  <c r="I52" i="28"/>
  <c r="I35" i="28"/>
  <c r="I75" i="28"/>
  <c r="I67" i="28"/>
  <c r="I59" i="28"/>
  <c r="I49" i="28"/>
  <c r="I41" i="28"/>
  <c r="I33" i="28"/>
  <c r="I73" i="28"/>
  <c r="I39" i="28"/>
  <c r="I72" i="28"/>
  <c r="I46" i="28"/>
  <c r="I79" i="28"/>
  <c r="I63" i="28"/>
  <c r="I45" i="28"/>
  <c r="I29" i="28"/>
  <c r="I78" i="28"/>
  <c r="I44" i="28"/>
  <c r="I27" i="28"/>
  <c r="I74" i="28"/>
  <c r="I66" i="28"/>
  <c r="I58" i="28"/>
  <c r="I48" i="28"/>
  <c r="I40" i="28"/>
  <c r="I32" i="28"/>
  <c r="I65" i="28"/>
  <c r="I57" i="28"/>
  <c r="I47" i="28"/>
  <c r="I31" i="28"/>
  <c r="I64" i="28"/>
  <c r="I38" i="28"/>
  <c r="I71" i="28"/>
  <c r="I55" i="28"/>
  <c r="I37" i="28"/>
  <c r="I62" i="28"/>
  <c r="I36" i="28"/>
  <c r="I4" i="28"/>
  <c r="I11" i="28"/>
  <c r="I24" i="28"/>
  <c r="I14" i="28"/>
  <c r="I25" i="28"/>
  <c r="I15" i="28"/>
  <c r="I21" i="28"/>
  <c r="I10" i="28"/>
  <c r="I7" i="28"/>
  <c r="I22" i="28"/>
  <c r="I16" i="28"/>
  <c r="I8" i="28"/>
  <c r="I12" i="28"/>
  <c r="I18" i="28"/>
  <c r="I20" i="28"/>
  <c r="I3" i="28"/>
  <c r="I17" i="28"/>
  <c r="I23" i="28"/>
  <c r="I9" i="28"/>
  <c r="I5" i="28"/>
  <c r="I13" i="28"/>
</calcChain>
</file>

<file path=xl/sharedStrings.xml><?xml version="1.0" encoding="utf-8"?>
<sst xmlns="http://schemas.openxmlformats.org/spreadsheetml/2006/main" count="1517" uniqueCount="998">
  <si>
    <t>Nombre de la Entidad:</t>
  </si>
  <si>
    <t>Agencia Nacional de Minería</t>
  </si>
  <si>
    <t>Periodo Evaluado:</t>
  </si>
  <si>
    <r>
      <t xml:space="preserve">Enero - junio 2022                                                                                                                                                                                                      </t>
    </r>
    <r>
      <rPr>
        <b/>
        <sz val="20"/>
        <rFont val="Arial Narrow"/>
        <family val="2"/>
      </rPr>
      <t>ANM-OCI-026-2022</t>
    </r>
  </si>
  <si>
    <t>}</t>
  </si>
  <si>
    <t>Estado del sistema de Control Interno de la entidad</t>
  </si>
  <si>
    <t>Conclusión general sobre la evaluación del Sistema de Control Interno</t>
  </si>
  <si>
    <t>¿Están todos los componentes operando juntos y de manera integrada? (Si / en proceso / No) (Justifique su respuesta):</t>
  </si>
  <si>
    <t>Si</t>
  </si>
  <si>
    <t>El presente informe contempla el análisis articulado del cumplimiento de las políticas de gestión y desempeño de MIPG y su efectividad en relación con la estructura de control interno de la Agencia nacional de Minería – ANM-, con el fin de proponer mejoras para incrementar el nivel de madurez del Modelo Estándar de Control Interno MECI.  En cumplimiento del Decreto 2106 de 2019 “Por el cual se dictan normas para simplificar, suprimir y reformar trámites, procesos y procedimientos innecesarios existentes en la administración pública” (artículo 156), la Oficina de Control Interno de la ANM efectuó la evaluación independiente del Estado del Sistema de Control Interno –MECI- de la Agencia Nacional de Minería, correspondiente al periodo  a Enero - Junio de 2022, atendiendo los lineamientos impartidos por el Departamento Administrativo de la Función Pública. 
Los resultados muestran en términos generales que el Sistema de Control Interno se encuentra presente y funcionando correctamente, pero requiere acciones o actividades dirigidas a su mantenimiento dentro del marco de las líneas de defensa. Además de los análisis efectuados se concluye que  la entidad ha realizado esfuerzos para asegurar las condiciones mínimas para fortalecer el Control Interno; gestionando e implementando mecanismos para dar tratamiento a los riesgos institucionales y mitigar su materialización; verificando que la información y la comunicación sean efectivas para su adecuada operación en la Entidad, y para el monitoreo y evaluaciòn de la gestión institucional a través de la autoevaluación y la evaluación independiente.
Se puede concluir que el nivel de articulación de las políticas de gestión y desempeño y su efectividad en relación con la estructura de control es del 97%, lo que corresponde a un nivel de madurez ALTO, teniendo en cuenta el tamaño y complejidad de la de la entidad, el cual mantiene el mismo porcentaje obtenido en la vigencia de la evaluación anterior (Periodo Junio - Diciembre 2021), impulsada por el avance de todos los 5 componentes en algun porcentaje. 
Los cinco (5) componentes del MECI lograron un nivel de desarrollo de 97%, en cuanto a diseño, implementación y operatividad, así:
Ambiente de control: del 96%, se mantuvo con el mismo porcentaje reportado en el primer semestre de la Vigencia 2022.
Evaluación de riesgos: del 99%, se mantuvo con el mismo porcentaje reportado en el primer semestre de la Vigencia 2022. 
Actividades de control: del  96%, se mantuvo con el mismo porcentaje reportado en el primer semestre de la Vigencia 2022.
Información y comunicación: del 100%  se mantuvo con el mismo porcentaje reportado en el primer semestre de la Vigencia 2022.  
Monitoreo:  del 89% paso al 93%, aumentó con un porcetaje del 4% para el primer semestre de la Vigencia 2022.  
Analizados los resultados de la evaluación por cada uno de los 5 componentes, de los 17 lineamientos o especificaciones asociadas a cada uno de los componentes del MECI y de las 81 preguntas indicativas definidas por el DAFP,  permiten evidenciar la efectividad de los controles del Sistema de Control Interno de la ANM, como se observa a continuación: De 81 aspectos evaluados, en 75 (equivalente al 93%), se encuentran presentes y funcionan correctamente, por lo tanto se requiere de acciones o actividades dirigidas a su mantenimiento dentro del marco de las líneas de defensa, situacion que corresponderá a mantenimiento del control; en 1 aspecto (es decir, el 1%)  se  requiere la implementacion de acciones dirigidas a fortalecer o mejorar su diseño, ya que opera de manera efectiva, situacion que corresponderá a oportunidad de mejora; en 5 aspectos que equivalen al 6% se encuentran presente y funcionando, pero requieren acciones dirigidas a fortalcer o mejorar su diseño y/o ejecución, situacion que corresponderá a deficiencias del control.</t>
  </si>
  <si>
    <t>¿Es efectivo el sistema de control interno para los objetivos evaluados? (Si/No) (Justifique su respuesta):</t>
  </si>
  <si>
    <t>La evaluación independiente del sistema de control interno en la ANM, correspondiente al primer semestre de 2022, señala que el 97% de los componentes del sistema se encuentran presentes y funcionado de manera correcta lo que significa que aportan en la evaluación de los objetivos evaluados. Esta medición permitió observar los ítems de mayor y menor desarrollo dentro el sistema y observar que se ha avanzado en la implementación de las políticas de gestión y desarrollo de MIPG, los componentes COSO alineados con las tres líneas defensa, lo que ha permitido que la estructura de control se vaya consolidando, con oportunidades de mejora y retos en el fortalecimiento del diseño de controles y su ejecución.</t>
  </si>
  <si>
    <t>La entidad cuenta dentro de su Sistema de Control Interno, con una institucionalidad (Líneas de defensa)  que le permita la toma de decisiones frente al control (Si/No) (Justifique su respuesta):</t>
  </si>
  <si>
    <t xml:space="preserve">La ANM tiene definidas instancias para fortalecimiento del Sistema de Control Interno, a través del establecimiento de políticas, procedimientos y metodologías para que la implementación de la Dimensión 7 de MIPG  y su funcionamiento adecuado para el logro de los objetivos. Es así como la Entidad en cumplimiento del Decreto 1499 del 11 de septiembre de 2017, expide la Resolución 0174 de 20 de abril de 2018 por el cual se define y establece el Comité Institucional de Gestión y Desempeño al igual que su composición y funciones, ajustandose integralmente a las directrices del Decreto en mención.
En cumplimiento al Decreto 648 del 19 de abril de 2017, el Ministerio de Minas y Energía conformó el Comité Sectorial de Auditoría, estableciendo las funciones y directrices emanadas en el Decreto en mención y la Agencia Nacional de Minería  mediante Resolución 367 de 2018 estableció el Comité Institucional de Coordinación del Sistema de Control Interno, regulando en todos sus aspectos su composisicon, roles, responsabilidades y funciones.
Finalmente en relacion con el esquema de las tres lineas de defensa en Comite Institucional de Coordinación del Sistema de Control Interno se adelantan  sensibilizaciones dirigidas a sus integrantes e invitados con el fin de generar apropiacion y fortalecer cada linea al interior de la ANM.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</si>
  <si>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</si>
  <si>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</si>
  <si>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</si>
  <si>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</si>
  <si>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</si>
  <si>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</si>
  <si>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</si>
  <si>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</si>
  <si>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0"/>
        <rFont val="Arial"/>
        <family val="2"/>
      </rPr>
      <t xml:space="preserve">Están presentes y funcionando correctamente los siguientes instrumentos de control y por lo tanto requiere acciones o actividades dirigidas a su mantenimiento dentro del marco de las líneas de defensa: </t>
    </r>
    <r>
      <rPr>
        <b/>
        <sz val="10"/>
        <rFont val="Arial"/>
        <family val="2"/>
      </rPr>
      <t xml:space="preserve">
1.1. </t>
    </r>
    <r>
      <rPr>
        <sz val="10"/>
        <rFont val="Arial"/>
        <family val="2"/>
      </rPr>
      <t>Aplicación del Código de Integridad. (incluye análisis de desviaciones, convivencia laboral, temas disciplinarios internos, quejas o denuncias sobres los servidores de la entidad, u otros temas relacionados).</t>
    </r>
    <r>
      <rPr>
        <b/>
        <sz val="10"/>
        <rFont val="Arial"/>
        <family val="2"/>
      </rPr>
      <t xml:space="preserve">
1.2</t>
    </r>
    <r>
      <rPr>
        <sz val="10"/>
        <rFont val="Arial"/>
        <family val="2"/>
      </rPr>
      <t xml:space="preserve"> Mecanismos frente a la detección y prevención del uso inadecuado de información privilegiada u otras situaciones que puedan implicar riesgos para la entidad. 
</t>
    </r>
    <r>
      <rPr>
        <b/>
        <sz val="10"/>
        <rFont val="Arial"/>
        <family val="2"/>
      </rPr>
      <t>1.3</t>
    </r>
    <r>
      <rPr>
        <sz val="10"/>
        <rFont val="Arial"/>
        <family val="2"/>
      </rPr>
      <t xml:space="preserve"> Mecanismos frente a la detección y prevención del uso inadecuado de información privilegiada u otras situaciones que puedan implicar riesgos para la entidad.
</t>
    </r>
    <r>
      <rPr>
        <b/>
        <sz val="10"/>
        <rFont val="Arial"/>
        <family val="2"/>
      </rPr>
      <t>1.4</t>
    </r>
    <r>
      <rPr>
        <sz val="10"/>
        <rFont val="Arial"/>
        <family val="2"/>
      </rPr>
      <t xml:space="preserve"> La evaluación de las acciones transversales de integridad, mediante el monitoreo permanente de los riesgos de corrupción.
</t>
    </r>
    <r>
      <rPr>
        <b/>
        <sz val="10"/>
        <rFont val="Arial"/>
        <family val="2"/>
      </rPr>
      <t>1.5</t>
    </r>
    <r>
      <rPr>
        <sz val="10"/>
        <rFont val="Arial"/>
        <family val="2"/>
      </rPr>
      <t xml:space="preserve"> Análisis sobre viabilidad para el establecimiento de una línea de denuncia interna sobre situaciones irregulares o posibles incumplimientos al código de integridad.
</t>
    </r>
    <r>
      <rPr>
        <b/>
        <sz val="10"/>
        <rFont val="Arial"/>
        <family val="2"/>
      </rPr>
      <t>2.1</t>
    </r>
    <r>
      <rPr>
        <sz val="10"/>
        <rFont val="Arial"/>
        <family val="2"/>
      </rPr>
      <t xml:space="preserve"> Creación o actualización del Comité Institucional de Coordinación de Control Interno (incluye ajustes en periodicidad para reunión, articulación con el Comité Institucional de Gestión y Desempeño).
</t>
    </r>
    <r>
      <rPr>
        <b/>
        <sz val="10"/>
        <rFont val="Arial"/>
        <family val="2"/>
      </rPr>
      <t>2.3</t>
    </r>
    <r>
      <rPr>
        <sz val="10"/>
        <rFont val="Arial"/>
        <family val="2"/>
      </rPr>
      <t xml:space="preserve"> Definición de líneas de reporte en temas clave para la toma de decisiones, atendiendo el Esquema de Líneas de Defensa,
</t>
    </r>
    <r>
      <rPr>
        <b/>
        <sz val="10"/>
        <rFont val="Arial"/>
        <family val="2"/>
      </rPr>
      <t>3.1</t>
    </r>
    <r>
      <rPr>
        <sz val="10"/>
        <rFont val="Arial"/>
        <family val="2"/>
      </rPr>
      <t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definir ajustes, dificultades para su desarrollo.
</t>
    </r>
    <r>
      <rPr>
        <b/>
        <sz val="10"/>
        <rFont val="Arial"/>
        <family val="2"/>
      </rPr>
      <t>3.2</t>
    </r>
    <r>
      <rPr>
        <sz val="10"/>
        <rFont val="Arial"/>
        <family val="2"/>
      </rPr>
      <t xml:space="preserve"> La Alta Dirección frente a la política de Administración del Riesgo definen los niveles de aceptación del riesgo, teniendo en cuenta cada uno de los objetivos establecidos.
</t>
    </r>
    <r>
      <rPr>
        <b/>
        <sz val="10"/>
        <rFont val="Arial"/>
        <family val="2"/>
      </rPr>
      <t>3.3</t>
    </r>
    <r>
      <rPr>
        <sz val="10"/>
        <rFont val="Arial"/>
        <family val="2"/>
      </rPr>
      <t xml:space="preserve"> Evaluación de la planeación estratégica, considerando alertas frente a posibles incumplimientos, necesidades de recursos, cambios en el entorno que puedan afectar su desarrollo, entre otros aspectos que garanticen de forma razonable su cumplimiento.
</t>
    </r>
    <r>
      <rPr>
        <b/>
        <sz val="10"/>
        <rFont val="Arial"/>
        <family val="2"/>
      </rPr>
      <t>4.1</t>
    </r>
    <r>
      <rPr>
        <sz val="10"/>
        <rFont val="Arial"/>
        <family val="2"/>
      </rPr>
      <t xml:space="preserve"> Evaluación de la Planeación Estratégica del Talento Humano.
</t>
    </r>
    <r>
      <rPr>
        <b/>
        <sz val="10"/>
        <rFont val="Arial"/>
        <family val="2"/>
      </rPr>
      <t>4.2</t>
    </r>
    <r>
      <rPr>
        <sz val="10"/>
        <rFont val="Arial"/>
        <family val="2"/>
      </rPr>
      <t xml:space="preserve"> Evaluación de las actividades relacionadas con el Ingreso del personal.
</t>
    </r>
    <r>
      <rPr>
        <b/>
        <sz val="10"/>
        <rFont val="Arial"/>
        <family val="2"/>
      </rPr>
      <t>4.3</t>
    </r>
    <r>
      <rPr>
        <sz val="10"/>
        <rFont val="Arial"/>
        <family val="2"/>
      </rPr>
      <t xml:space="preserve"> Evaluación de las actividades relacionadas con la permanencia del personal.
</t>
    </r>
    <r>
      <rPr>
        <b/>
        <sz val="10"/>
        <rFont val="Arial"/>
        <family val="2"/>
      </rPr>
      <t>4.4</t>
    </r>
    <r>
      <rPr>
        <sz val="10"/>
        <rFont val="Arial"/>
        <family val="2"/>
      </rPr>
      <t xml:space="preserve">Analizar si se cuenta con políticas claras y comunicadas relacionadas con la responsabilidad de cada servidor sobre el desarrollo y mantenimiento del control interno (1a línea de defensa)
</t>
    </r>
    <r>
      <rPr>
        <b/>
        <sz val="10"/>
        <rFont val="Arial"/>
        <family val="2"/>
      </rPr>
      <t>4.5</t>
    </r>
    <r>
      <rPr>
        <sz val="10"/>
        <rFont val="Arial"/>
        <family val="2"/>
      </rPr>
      <t xml:space="preserve"> Evaluación de las actividades relacionadas con el retiro del personal.
</t>
    </r>
    <r>
      <rPr>
        <b/>
        <sz val="10"/>
        <rFont val="Arial"/>
        <family val="2"/>
      </rPr>
      <t>4.6</t>
    </r>
    <r>
      <rPr>
        <sz val="10"/>
        <rFont val="Arial"/>
        <family val="2"/>
      </rPr>
      <t xml:space="preserve"> Evaluar el impacto del Plan Institucional de Capacitación – PIC
</t>
    </r>
    <r>
      <rPr>
        <b/>
        <sz val="10"/>
        <rFont val="Arial"/>
        <family val="2"/>
      </rPr>
      <t>4.7</t>
    </r>
    <r>
      <rPr>
        <sz val="10"/>
        <rFont val="Arial"/>
        <family val="2"/>
      </rPr>
      <t xml:space="preserve"> Evaluación frente a los productos y servicios en los cuales participan los contratistas de apoyo.
</t>
    </r>
    <r>
      <rPr>
        <b/>
        <sz val="10"/>
        <rFont val="Arial"/>
        <family val="2"/>
      </rPr>
      <t xml:space="preserve">5.1 </t>
    </r>
    <r>
      <rPr>
        <sz val="10"/>
        <rFont val="Arial"/>
        <family val="2"/>
      </rPr>
      <t xml:space="preserve">Acorde con la estructura del Esquema de Líneas de Defensa se han definido estándares de reporte, periodicidad y responsables frente a diferentes temas críticos de la entidad.
</t>
    </r>
    <r>
      <rPr>
        <b/>
        <sz val="10"/>
        <rFont val="Arial"/>
        <family val="2"/>
      </rPr>
      <t>5.2</t>
    </r>
    <r>
      <rPr>
        <sz val="10"/>
        <rFont val="Arial"/>
        <family val="2"/>
      </rPr>
      <t xml:space="preserve"> La Alta Dirección analiza la información asociada con la generación de reportes financieros.
</t>
    </r>
    <r>
      <rPr>
        <b/>
        <sz val="10"/>
        <rFont val="Arial"/>
        <family val="2"/>
      </rPr>
      <t>5.3</t>
    </r>
    <r>
      <rPr>
        <sz val="10"/>
        <rFont val="Arial"/>
        <family val="2"/>
      </rPr>
      <t xml:space="preserve"> Teniendo en cuenta la información suministrada por la 2a y 3a línea de defensa se toman decisiones a tiempo para garantizar el cumplimiento de las metas y objetivos.
</t>
    </r>
    <r>
      <rPr>
        <b/>
        <sz val="10"/>
        <rFont val="Arial"/>
        <family val="2"/>
      </rPr>
      <t>5.4</t>
    </r>
    <r>
      <rPr>
        <sz val="10"/>
        <rFont val="Arial"/>
        <family val="2"/>
      </rPr>
      <t xml:space="preserve"> Se evalúa la estructura de control a partir de los cambios en procesos, procedimientos, u otras herramientas, a fin de garantizar su adecuada formulación y afectación frente a la gestión del riesgo.
</t>
    </r>
    <r>
      <rPr>
        <b/>
        <sz val="10"/>
        <rFont val="Arial"/>
        <family val="2"/>
      </rPr>
      <t>5.5</t>
    </r>
    <r>
      <rPr>
        <sz val="10"/>
        <rFont val="Arial"/>
        <family val="2"/>
      </rPr>
      <t xml:space="preserve"> La entidad aprueba y hace seguimiento al Plan Anual de Auditoría presentado y ejecutado por parte de la Oficina de Control Interno.
</t>
    </r>
    <r>
      <rPr>
        <b/>
        <sz val="10"/>
        <rFont val="Arial"/>
        <family val="2"/>
      </rPr>
      <t>5.6</t>
    </r>
    <r>
      <rPr>
        <sz val="10"/>
        <rFont val="Arial"/>
        <family val="2"/>
      </rPr>
      <t xml:space="preserve"> La entidad analiza los informes presentados por la Oficina de Control Interno y evalúa su impacto en relación con la mejora institucional.</t>
    </r>
    <r>
      <rPr>
        <b/>
        <sz val="10"/>
        <rFont val="Arial"/>
        <family val="2"/>
      </rPr>
      <t xml:space="preserve">
Deficiencia en el control:
</t>
    </r>
    <r>
      <rPr>
        <sz val="10"/>
        <rFont val="Arial"/>
        <family val="2"/>
      </rPr>
      <t xml:space="preserve">Están presentes y funcionando, pero requieren acciones dirigidas a fortalecer o mejorar el diseño y/o ejecución: </t>
    </r>
    <r>
      <rPr>
        <b/>
        <sz val="10"/>
        <rFont val="Arial"/>
        <family val="2"/>
      </rPr>
      <t xml:space="preserve">
2.2</t>
    </r>
    <r>
      <rPr>
        <sz val="10"/>
        <rFont val="Arial"/>
        <family val="2"/>
      </rPr>
      <t xml:space="preserve"> Definición y documentación del Esquema de Líneas de Defensa</t>
    </r>
    <r>
      <rPr>
        <b/>
        <sz val="10"/>
        <rFont val="Arial"/>
        <family val="2"/>
      </rPr>
      <t xml:space="preserve">
4.4</t>
    </r>
    <r>
      <rPr>
        <sz val="10"/>
        <rFont val="Arial"/>
        <family val="2"/>
      </rPr>
      <t>Analizar si se cuenta con políticas claras y comunicadas relacionadas con la responsabilidad de cada servidor sobre el desarrollo y mantenimiento del control interno (1a línea de defensa)</t>
    </r>
  </si>
  <si>
    <t>El componente reportó para el primer semestre del 2021 un total de 22 fortalezas,  y 2 deficiencia del control.</t>
  </si>
  <si>
    <t>Evaluación de riesgos</t>
  </si>
  <si>
    <r>
      <rPr>
        <b/>
        <sz val="10"/>
        <rFont val="Arial"/>
        <family val="2"/>
      </rPr>
      <t xml:space="preserve">Fortalezas: </t>
    </r>
    <r>
      <rPr>
        <sz val="10"/>
        <rFont val="Arial"/>
        <family val="2"/>
      </rPr>
      <t xml:space="preserve">
Están presentes y funcionando correctamente los siguientes instrumentos de control y por lo tanto requiere acciones o actividades dirigidas a su mantenimiento dentro del marco de las líneas de defensa.
</t>
    </r>
    <r>
      <rPr>
        <b/>
        <sz val="10"/>
        <rFont val="Arial"/>
        <family val="2"/>
      </rPr>
      <t xml:space="preserve">6.1  </t>
    </r>
    <r>
      <rPr>
        <sz val="10"/>
        <rFont val="Arial"/>
        <family val="2"/>
      </rPr>
      <t xml:space="preserve">La Entidad cuenta con mecanismos para vincular o relacionar el plan estratégico con los objetivos estratégicos y estos a su vez con los objetivos operativos.
</t>
    </r>
    <r>
      <rPr>
        <b/>
        <sz val="10"/>
        <rFont val="Arial"/>
        <family val="2"/>
      </rPr>
      <t xml:space="preserve">6.2 </t>
    </r>
    <r>
      <rPr>
        <sz val="10"/>
        <rFont val="Arial"/>
        <family val="2"/>
      </rPr>
      <t xml:space="preserve">Los objetivos de los procesos, programas o proyectos (según aplique) que están definidos, son específicos, medibles, alcanzables, relevantes, delimitados en el tiempo.
</t>
    </r>
    <r>
      <rPr>
        <b/>
        <sz val="10"/>
        <rFont val="Arial"/>
        <family val="2"/>
      </rPr>
      <t xml:space="preserve">6.3 </t>
    </r>
    <r>
      <rPr>
        <sz val="10"/>
        <rFont val="Arial"/>
        <family val="2"/>
      </rPr>
      <t xml:space="preserve">La Alta Dirección evalúa periódicamente los objetivos establecidos para asegurar que estos continúan siendo consistentes y apropiados para la Entidad.
</t>
    </r>
    <r>
      <rPr>
        <b/>
        <sz val="10"/>
        <rFont val="Arial"/>
        <family val="2"/>
      </rPr>
      <t xml:space="preserve">7.1 </t>
    </r>
    <r>
      <rPr>
        <sz val="10"/>
        <rFont val="Arial"/>
        <family val="2"/>
      </rPr>
      <t>Teniendo en cuenta la estructura de la política de Administración del Riesgo, su alcance define lineamientos para toda la entidad, incluyendo regionales, áreas tercerizadas u otras instancias que afectan la prestación del servicio.</t>
    </r>
    <r>
      <rPr>
        <b/>
        <sz val="10"/>
        <rFont val="Arial"/>
        <family val="2"/>
      </rPr>
      <t xml:space="preserve">
7.2 </t>
    </r>
    <r>
      <rPr>
        <sz val="10"/>
        <rFont val="Arial"/>
        <family val="2"/>
      </rPr>
      <t>La Oficina de Planeación, Gerencia de Riesgos (donde existan), como 2a línea de defensa, consolidan información clave frente a la gestión del riesgo.</t>
    </r>
    <r>
      <rPr>
        <b/>
        <sz val="10"/>
        <rFont val="Arial"/>
        <family val="2"/>
      </rPr>
      <t xml:space="preserve">
7.3 </t>
    </r>
    <r>
      <rPr>
        <sz val="10"/>
        <rFont val="Arial"/>
        <family val="2"/>
      </rPr>
      <t xml:space="preserve">A partir de la información consolidada y reportada por la 2a línea de defensa (7.2), la Alta Dirección analiza sus resultados y en especial considera si se han presentado materializaciones de riesgo.
</t>
    </r>
    <r>
      <rPr>
        <b/>
        <sz val="10"/>
        <rFont val="Arial"/>
        <family val="2"/>
      </rPr>
      <t>7.4</t>
    </r>
    <r>
      <rPr>
        <sz val="10"/>
        <rFont val="Arial"/>
        <family val="2"/>
      </rPr>
      <t xml:space="preserve"> Cuando se detectan materializaciones de riesgo, se definen los cursos de acción en relación con la revisión y actualización del mapa de riesgos correspondiente.
</t>
    </r>
    <r>
      <rPr>
        <b/>
        <sz val="10"/>
        <rFont val="Arial"/>
        <family val="2"/>
      </rPr>
      <t>7.5</t>
    </r>
    <r>
      <rPr>
        <sz val="10"/>
        <rFont val="Arial"/>
        <family val="2"/>
      </rPr>
      <t xml:space="preserve"> Se llevan a cabo seguimientos a las acciones definidas para resolver materializaciones de riesgo detectadas
</t>
    </r>
    <r>
      <rPr>
        <b/>
        <sz val="10"/>
        <rFont val="Arial"/>
        <family val="2"/>
      </rPr>
      <t>8.1</t>
    </r>
    <r>
      <rPr>
        <sz val="10"/>
        <rFont val="Arial"/>
        <family val="2"/>
      </rPr>
      <t xml:space="preserve"> La Alta Dirección acorde con el análisis del entorno interno y externo, define los procesos, programas o proyectos (según aplique), susceptibles de posibles actos de corrupción.
</t>
    </r>
    <r>
      <rPr>
        <b/>
        <sz val="10"/>
        <rFont val="Arial"/>
        <family val="2"/>
      </rPr>
      <t>8.2</t>
    </r>
    <r>
      <rPr>
        <sz val="10"/>
        <rFont val="Arial"/>
        <family val="2"/>
      </rPr>
      <t xml:space="preserve"> La Alta Dirección monitorea los riesgos de corrupción con la periodicidad establecida en la Política de Administración del Riesgo.
</t>
    </r>
    <r>
      <rPr>
        <b/>
        <sz val="10"/>
        <rFont val="Arial"/>
        <family val="2"/>
      </rPr>
      <t>8.3</t>
    </r>
    <r>
      <rPr>
        <sz val="10"/>
        <rFont val="Arial"/>
        <family val="2"/>
      </rPr>
      <t xml:space="preserve"> Para el desarrollo de las actividades de control, la entidad considera la adecuada división de las funciones y que éstas se encuentren segregadas en diferentes personas para reducir el riesgo de acciones fraudulentas.
</t>
    </r>
    <r>
      <rPr>
        <b/>
        <sz val="10"/>
        <rFont val="Arial"/>
        <family val="2"/>
      </rPr>
      <t>8.4</t>
    </r>
    <r>
      <rPr>
        <sz val="10"/>
        <rFont val="Arial"/>
        <family val="2"/>
      </rPr>
      <t xml:space="preserve"> La Alta Dirección evalúa fallas en los controles (diseño y ejecución) para definir cursos de acción apropiados para su mejora.
</t>
    </r>
    <r>
      <rPr>
        <b/>
        <sz val="10"/>
        <rFont val="Arial"/>
        <family val="2"/>
      </rPr>
      <t xml:space="preserve">9.1 </t>
    </r>
    <r>
      <rPr>
        <sz val="10"/>
        <rFont val="Arial"/>
        <family val="2"/>
      </rPr>
      <t xml:space="preserve">Acorde con lo establecido en la política de Administración del Riesgo, se monitorean los factores internos y externos definidos para la entidad, a fin de establecer cambios en el entorno que determinen nuevos riesgos o ajustes a los existentes.
</t>
    </r>
    <r>
      <rPr>
        <b/>
        <sz val="10"/>
        <rFont val="Arial"/>
        <family val="2"/>
      </rPr>
      <t>9.2</t>
    </r>
    <r>
      <rPr>
        <sz val="10"/>
        <rFont val="Arial"/>
        <family val="2"/>
      </rPr>
      <t xml:space="preserve"> La Alta Dirección analiza los riesgos asociados a actividades tercerizadas, regionales u otras figuras externas que afecten la prestación del servicio a los usuarios, basados en los informes de la segunda y tercera línea de defensa.
</t>
    </r>
    <r>
      <rPr>
        <b/>
        <sz val="10"/>
        <rFont val="Arial"/>
        <family val="2"/>
      </rPr>
      <t>9.3</t>
    </r>
    <r>
      <rPr>
        <sz val="10"/>
        <rFont val="Arial"/>
        <family val="2"/>
      </rPr>
      <t xml:space="preserve"> La Alta Dirección monitorea los riesgos aceptados revisando que sus condiciones no hayan cambiado y definir su pertinencia para sostenerlos o ajustarlos.
</t>
    </r>
    <r>
      <rPr>
        <b/>
        <sz val="10"/>
        <rFont val="Arial"/>
        <family val="2"/>
      </rPr>
      <t>9.5</t>
    </r>
    <r>
      <rPr>
        <sz val="10"/>
        <rFont val="Arial"/>
        <family val="2"/>
      </rPr>
      <t xml:space="preserve"> La entidad analiza el impacto sobre el control interno por cambios en los diferentes niveles organizacionales.
</t>
    </r>
    <r>
      <rPr>
        <b/>
        <sz val="10"/>
        <rFont val="Arial"/>
        <family val="2"/>
      </rPr>
      <t xml:space="preserve">Oportunidad de mejora: 
</t>
    </r>
    <r>
      <rPr>
        <sz val="10"/>
        <rFont val="Arial"/>
        <family val="2"/>
      </rPr>
      <t xml:space="preserve">Están presentes y funcionando, pero requiere de mejoras frente al diseño, ya que operan de manera efectiva.     
</t>
    </r>
    <r>
      <rPr>
        <b/>
        <sz val="10"/>
        <rFont val="Arial"/>
        <family val="2"/>
      </rPr>
      <t>9.4</t>
    </r>
    <r>
      <rPr>
        <sz val="10"/>
        <rFont val="Arial"/>
        <family val="2"/>
      </rPr>
      <t xml:space="preserve"> La Alta Dirección evalúa fallas en los controles (diseño y ejecución) para definir cursos de acción apropiados para su mejora, basados en los informes de la segunda y tercera línea de defensa.</t>
    </r>
  </si>
  <si>
    <t>El componente reportó para el primer semestre del 2021 un total de 16 fortalezas y 1 oportunidades de mejora.</t>
  </si>
  <si>
    <t>Actividades de control</t>
  </si>
  <si>
    <r>
      <rPr>
        <b/>
        <sz val="10"/>
        <rFont val="Arial"/>
        <family val="2"/>
      </rPr>
      <t xml:space="preserve">Fortalezas: </t>
    </r>
    <r>
      <rPr>
        <sz val="10"/>
        <rFont val="Arial"/>
        <family val="2"/>
      </rPr>
      <t xml:space="preserve">
Están presentes y funcionando correctamente los siguientes instrumentos de control y por lo tanto requiere acciones o actividades dirigidas a su mantenimiento dentro del marco de las líneas de defensa: 
</t>
    </r>
    <r>
      <rPr>
        <b/>
        <sz val="10"/>
        <rFont val="Arial"/>
        <family val="2"/>
      </rPr>
      <t>10.1</t>
    </r>
    <r>
      <rPr>
        <sz val="10"/>
        <rFont val="Arial"/>
        <family val="2"/>
      </rPr>
      <t xml:space="preserve"> Para el desarrollo de las actividades de control, la entidad considera la adecuada división de las funciones y que éstas se encuentren segregadas en diferentes personas para reducir el riesgo de error o de incumplimientos de alto impacto en la operación.
</t>
    </r>
    <r>
      <rPr>
        <b/>
        <sz val="10"/>
        <rFont val="Arial"/>
        <family val="2"/>
      </rPr>
      <t>10.2</t>
    </r>
    <r>
      <rPr>
        <sz val="10"/>
        <rFont val="Arial"/>
        <family val="2"/>
      </rPr>
      <t xml:space="preserve"> Se han identificado y documentado las situaciones específicas en donde no es posible segregar adecuadamente las funciones (ej: falta de personal, presupuesto), con el fin de definir actividades de control alternativas para cubrir los riesgos identificados.
</t>
    </r>
    <r>
      <rPr>
        <b/>
        <sz val="10"/>
        <rFont val="Arial"/>
        <family val="2"/>
      </rPr>
      <t>10.3</t>
    </r>
    <r>
      <rPr>
        <sz val="10"/>
        <rFont val="Arial"/>
        <family val="2"/>
      </rPr>
      <t xml:space="preserve"> El diseño de otros  sistemas de gestión (bajo normas o estándares internacionales como la ISO), se integran de forma adecuada a la estructura de control de la entidad.
</t>
    </r>
    <r>
      <rPr>
        <b/>
        <sz val="10"/>
        <rFont val="Arial"/>
        <family val="2"/>
      </rPr>
      <t>11.1</t>
    </r>
    <r>
      <rPr>
        <sz val="10"/>
        <rFont val="Arial"/>
        <family val="2"/>
      </rPr>
      <t xml:space="preserve"> La entidad establece actividades de control relevantes sobre las infraestructuras tecnológicas; los procesos de gestión de la seguridad y sobre los procesos de adquisición, desarrollo y mantenimiento de tecnologías.
</t>
    </r>
    <r>
      <rPr>
        <b/>
        <sz val="10"/>
        <rFont val="Arial"/>
        <family val="2"/>
      </rPr>
      <t>11.2</t>
    </r>
    <r>
      <rPr>
        <sz val="10"/>
        <rFont val="Arial"/>
        <family val="2"/>
      </rPr>
      <t xml:space="preserve">  Para los proveedores de tecnología  selecciona y desarrolla actividades de control internas sobre las actividades realizadas por el proveedor de servicios.
</t>
    </r>
    <r>
      <rPr>
        <b/>
        <sz val="10"/>
        <rFont val="Arial"/>
        <family val="2"/>
      </rPr>
      <t>11.3</t>
    </r>
    <r>
      <rPr>
        <sz val="10"/>
        <rFont val="Arial"/>
        <family val="2"/>
      </rPr>
      <t xml:space="preserve"> Se cuenta con matrices de roles y usuarios siguiendo los principios de segregación de funciones.
</t>
    </r>
    <r>
      <rPr>
        <b/>
        <sz val="10"/>
        <rFont val="Arial"/>
        <family val="2"/>
      </rPr>
      <t xml:space="preserve">11.4 </t>
    </r>
    <r>
      <rPr>
        <sz val="10"/>
        <rFont val="Arial"/>
        <family val="2"/>
      </rPr>
      <t xml:space="preserve">Se cuenta con información de la 3a línea de defensa, como evaluador independiente en relación con los controles implementados por el proveedor de servicios, para asegurar que los riesgos relacionados se mitigan
</t>
    </r>
    <r>
      <rPr>
        <b/>
        <sz val="10"/>
        <rFont val="Arial"/>
        <family val="2"/>
      </rPr>
      <t xml:space="preserve">12.1 </t>
    </r>
    <r>
      <rPr>
        <sz val="10"/>
        <rFont val="Arial"/>
        <family val="2"/>
      </rPr>
      <t xml:space="preserve">Se evalúa la actualización de procesos, procedimientos, políticas de operación, instructivos, manuales u otras herramientas para garantizar la aplicación adecuada de las principales actividades de control.
</t>
    </r>
    <r>
      <rPr>
        <b/>
        <sz val="10"/>
        <rFont val="Arial"/>
        <family val="2"/>
      </rPr>
      <t>12.2</t>
    </r>
    <r>
      <rPr>
        <sz val="10"/>
        <rFont val="Arial"/>
        <family val="2"/>
      </rPr>
      <t xml:space="preserve">  El diseño de controles se evalúa frente a la gestión del riesgo.
</t>
    </r>
    <r>
      <rPr>
        <b/>
        <sz val="10"/>
        <rFont val="Arial"/>
        <family val="2"/>
      </rPr>
      <t>12.3</t>
    </r>
    <r>
      <rPr>
        <sz val="10"/>
        <rFont val="Arial"/>
        <family val="2"/>
      </rPr>
      <t xml:space="preserve">  Monitoreo a los riesgos acorde con la política de administración de riesgo establecida para la entidad.
</t>
    </r>
    <r>
      <rPr>
        <b/>
        <sz val="10"/>
        <rFont val="Arial"/>
        <family val="2"/>
      </rPr>
      <t>12.5</t>
    </r>
    <r>
      <rPr>
        <sz val="10"/>
        <rFont val="Arial"/>
        <family val="2"/>
      </rPr>
      <t xml:space="preserve">  Se evalúa la adecuación de los controles a las especificidades de cada proceso, considerando cambios en regulaciones, estructuras internas u otros aspectos que determinen cambios en su diseño.
</t>
    </r>
    <r>
      <rPr>
        <b/>
        <sz val="10"/>
        <rFont val="Arial"/>
        <family val="2"/>
      </rPr>
      <t>Deficiencia del control:</t>
    </r>
    <r>
      <rPr>
        <sz val="10"/>
        <rFont val="Arial"/>
        <family val="2"/>
      </rPr>
      <t xml:space="preserve">
Están presentes y funcionando, pero requieren acciones dirigidas a fortalecer o mejorar el diseño y/o ejecución: 
</t>
    </r>
    <r>
      <rPr>
        <b/>
        <sz val="10"/>
        <rFont val="Arial"/>
        <family val="2"/>
      </rPr>
      <t>12.4</t>
    </r>
    <r>
      <rPr>
        <sz val="10"/>
        <rFont val="Arial"/>
        <family val="2"/>
      </rPr>
      <t xml:space="preserve"> Verificar que los responsables estén ejecutando los controles tal como han sido diseñados.</t>
    </r>
  </si>
  <si>
    <t>El componente reportó para el primer semestre del 2021 un total de 11 fortalezas y 1 deficiencia del control.</t>
  </si>
  <si>
    <t>Información y comunicación</t>
  </si>
  <si>
    <r>
      <rPr>
        <b/>
        <sz val="10"/>
        <rFont val="Arial"/>
        <family val="2"/>
      </rPr>
      <t xml:space="preserve">Fortalezas: </t>
    </r>
    <r>
      <rPr>
        <sz val="10"/>
        <rFont val="Arial"/>
        <family val="2"/>
      </rPr>
      <t xml:space="preserve">
Están presentes y funcionando correctamente los siguientes instrumentos de control y por lo tanto requiere acciones o actividades dirigidas a su mantenimiento dentro del marco de las líneas de defensa: 
</t>
    </r>
    <r>
      <rPr>
        <b/>
        <sz val="10"/>
        <rFont val="Arial"/>
        <family val="2"/>
      </rPr>
      <t>13.1</t>
    </r>
    <r>
      <rPr>
        <sz val="10"/>
        <rFont val="Arial"/>
        <family val="2"/>
      </rPr>
      <t xml:space="preserve"> La entidad ha diseñado sistemas de información para capturar y procesar datos y transformarlos en información para alcanzar los requerimientos de información definidos.
</t>
    </r>
    <r>
      <rPr>
        <b/>
        <sz val="10"/>
        <rFont val="Arial"/>
        <family val="2"/>
      </rPr>
      <t>13.2</t>
    </r>
    <r>
      <rPr>
        <sz val="10"/>
        <rFont val="Arial"/>
        <family val="2"/>
      </rPr>
      <t xml:space="preserve">  La entidad cuenta con el inventario de información relevante (interno/externa) y cuenta con un mecanismo que permita su actualización.
</t>
    </r>
    <r>
      <rPr>
        <b/>
        <sz val="10"/>
        <rFont val="Arial"/>
        <family val="2"/>
      </rPr>
      <t>13.3</t>
    </r>
    <r>
      <rPr>
        <sz val="10"/>
        <rFont val="Arial"/>
        <family val="2"/>
      </rPr>
      <t xml:space="preserve"> La entidad considera un ámbito amplio de fuentes de datos (internas y externas), para la captura y procesamiento posterior de información clave para la consecución de metas y objetivos.
</t>
    </r>
    <r>
      <rPr>
        <b/>
        <sz val="10"/>
        <rFont val="Arial"/>
        <family val="2"/>
      </rPr>
      <t>13.4</t>
    </r>
    <r>
      <rPr>
        <sz val="10"/>
        <rFont val="Arial"/>
        <family val="2"/>
      </rPr>
      <t xml:space="preserve"> La entidad ha desarrollado e implementado actividades de control sobre la integridad, confidencialidad y disponibilidad de los datos e información definidos como relevantes.
</t>
    </r>
    <r>
      <rPr>
        <b/>
        <sz val="10"/>
        <rFont val="Arial"/>
        <family val="2"/>
      </rPr>
      <t xml:space="preserve">14.1 </t>
    </r>
    <r>
      <rPr>
        <sz val="10"/>
        <rFont val="Arial"/>
        <family val="2"/>
      </rPr>
      <t xml:space="preserve">Para la comunicación interna la Alta Dirección tiene mecanismos que permitan dar a conocer los objetivos y metas estratégicas, de manera tal que todo el personal entiende su papel en su consecución. (Considera los canales más apropiados y evalúa su efectividad).
</t>
    </r>
    <r>
      <rPr>
        <b/>
        <sz val="10"/>
        <rFont val="Arial"/>
        <family val="2"/>
      </rPr>
      <t>14.2</t>
    </r>
    <r>
      <rPr>
        <sz val="10"/>
        <rFont val="Arial"/>
        <family val="2"/>
      </rPr>
      <t xml:space="preserve"> La entidad cuenta con políticas de operación relacionadas con la administración de la información (niveles de autoridad y responsabilidad)
</t>
    </r>
    <r>
      <rPr>
        <b/>
        <sz val="10"/>
        <rFont val="Arial"/>
        <family val="2"/>
      </rPr>
      <t>14.3</t>
    </r>
    <r>
      <rPr>
        <sz val="10"/>
        <rFont val="Arial"/>
        <family val="2"/>
      </rPr>
      <t xml:space="preserve"> La entidad cuenta con canales de información internos para la denuncia anónima o confidencial de posibles situaciones irregulares y se cuenta con mecanismos específicos para su manejo, de manera tal que generen la confianza para utilizarlos.
</t>
    </r>
    <r>
      <rPr>
        <b/>
        <sz val="10"/>
        <rFont val="Arial"/>
        <family val="2"/>
      </rPr>
      <t>14.4</t>
    </r>
    <r>
      <rPr>
        <sz val="10"/>
        <rFont val="Arial"/>
        <family val="2"/>
      </rPr>
      <t xml:space="preserve"> La entidad establece e implementa políticas y procedimientos para facilitar una comunicación interna efectiva.
</t>
    </r>
    <r>
      <rPr>
        <b/>
        <sz val="10"/>
        <rFont val="Arial"/>
        <family val="2"/>
      </rPr>
      <t>15.1</t>
    </r>
    <r>
      <rPr>
        <sz val="10"/>
        <rFont val="Arial"/>
        <family val="2"/>
      </rPr>
      <t xml:space="preserve"> La entidad desarrolla e implementa controles que facilitan la comunicación externa, la cual incluye  políticas y procedimientos. Incluye contratistas y proveedores de servicios tercerizados (cuando aplique).
</t>
    </r>
    <r>
      <rPr>
        <b/>
        <sz val="10"/>
        <rFont val="Arial"/>
        <family val="2"/>
      </rPr>
      <t>15.2</t>
    </r>
    <r>
      <rPr>
        <sz val="10"/>
        <rFont val="Arial"/>
        <family val="2"/>
      </rPr>
      <t xml:space="preserve"> La entidad cuenta con canales externos definidos de comunicación, asociados con el tipo de información a divulgar, y éstos son reconocidos a todo nivel de la organización.
</t>
    </r>
    <r>
      <rPr>
        <b/>
        <sz val="10"/>
        <rFont val="Arial"/>
        <family val="2"/>
      </rPr>
      <t>15.3</t>
    </r>
    <r>
      <rPr>
        <sz val="10"/>
        <rFont val="Arial"/>
        <family val="2"/>
      </rPr>
      <t xml:space="preserve"> La entidad cuenta con procesos o procedimiento para el manejo de la información entrante (quién la recibe, quién la clasifica, quién la analiza), y a la respuesta requierida (quién la canaliza y la responde).
</t>
    </r>
    <r>
      <rPr>
        <b/>
        <sz val="10"/>
        <rFont val="Arial"/>
        <family val="2"/>
      </rPr>
      <t>15.4</t>
    </r>
    <r>
      <rPr>
        <sz val="10"/>
        <rFont val="Arial"/>
        <family val="2"/>
      </rPr>
      <t xml:space="preserve"> La entidad cuenta con procesos o procedimientos encaminados a evaluar periodicamente la efectividad de los canales de comunicación con partes externas, así como sus contenidos, de tal forma que se puedan mejorar
</t>
    </r>
    <r>
      <rPr>
        <b/>
        <sz val="10"/>
        <rFont val="Arial"/>
        <family val="2"/>
      </rPr>
      <t>15.5</t>
    </r>
    <r>
      <rPr>
        <sz val="10"/>
        <rFont val="Arial"/>
        <family val="2"/>
      </rPr>
      <t xml:space="preserve"> La entidad analiza periódicamente su caracterización de usuarios o grupos de valor, a fin de actualizarla cuando sea pertinente.
</t>
    </r>
    <r>
      <rPr>
        <b/>
        <sz val="10"/>
        <rFont val="Arial"/>
        <family val="2"/>
      </rPr>
      <t>15.6</t>
    </r>
    <r>
      <rPr>
        <sz val="10"/>
        <rFont val="Arial"/>
        <family val="2"/>
      </rPr>
      <t xml:space="preserve"> La entidad analiza periódicamente los resultados frente a la evaluación de percepción por parte de los usuarios o grupos de valor para la incorporación de las mejoras correspondientes.</t>
    </r>
  </si>
  <si>
    <t>El componente  reportó para el primer semestre del 2021 un total de 14 fortalezas para dar un cumplimiento del 100%</t>
  </si>
  <si>
    <t xml:space="preserve">Monitoreo </t>
  </si>
  <si>
    <r>
      <rPr>
        <b/>
        <sz val="10"/>
        <rFont val="Arial"/>
        <family val="2"/>
      </rPr>
      <t xml:space="preserve">Fortalezas:
</t>
    </r>
    <r>
      <rPr>
        <sz val="10"/>
        <rFont val="Arial"/>
        <family val="2"/>
      </rPr>
      <t xml:space="preserve">Están presentes y funcionando correctamente los siguientes instrumentos de control y por lo tanto requieren acciones o actividades dirigidas a su mantenimiento dentro del marco de las líneas de defensa: 
</t>
    </r>
    <r>
      <rPr>
        <b/>
        <sz val="10"/>
        <rFont val="Arial"/>
        <family val="2"/>
      </rPr>
      <t>16.1</t>
    </r>
    <r>
      <rPr>
        <sz val="10"/>
        <rFont val="Arial"/>
        <family val="2"/>
      </rPr>
      <t xml:space="preserve"> El comité Institucional de Coordinación de Control Interno aprueba anualmente el Plan Anual de Auditoría presentado por parte del Jefe de Control Interno o quien haga sus veces y hace el correspondiente seguimiento a sus ejecución?</t>
    </r>
    <r>
      <rPr>
        <b/>
        <sz val="10"/>
        <rFont val="Arial"/>
        <family val="2"/>
      </rPr>
      <t xml:space="preserve">.
16.2  </t>
    </r>
    <r>
      <rPr>
        <sz val="10"/>
        <rFont val="Arial"/>
        <family val="2"/>
      </rPr>
      <t>La Alta Dirección periódicamente evalúa los resultados de las evaluaciones (continuas e independientes)  para concluir acerca de la efectividad del Sistema de Control Interno.</t>
    </r>
    <r>
      <rPr>
        <b/>
        <sz val="10"/>
        <rFont val="Arial"/>
        <family val="2"/>
      </rPr>
      <t xml:space="preserve">
16.3  </t>
    </r>
    <r>
      <rPr>
        <sz val="10"/>
        <rFont val="Arial"/>
        <family val="2"/>
      </rPr>
      <t>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r>
    <r>
      <rPr>
        <b/>
        <sz val="10"/>
        <rFont val="Arial"/>
        <family val="2"/>
      </rPr>
      <t xml:space="preserve">
16.4 </t>
    </r>
    <r>
      <rPr>
        <sz val="10"/>
        <rFont val="Arial"/>
        <family val="2"/>
      </rPr>
      <t>Acorde con el Esquema de Líneas de Defensa se han implementado procedimientos de monitoreo continuo como parte de las actividades de la 2a línea de defensa, a fin de contar con información clave para la toma de decisiones.</t>
    </r>
    <r>
      <rPr>
        <b/>
        <sz val="10"/>
        <rFont val="Arial"/>
        <family val="2"/>
      </rPr>
      <t xml:space="preserve">
16.5 </t>
    </r>
    <r>
      <rPr>
        <sz val="10"/>
        <rFont val="Arial"/>
        <family val="2"/>
      </rPr>
      <t xml:space="preserve">Frente a las evaluaciones independientes la entidad considera evaluaciones externas de organismos de control, de vigilancia, certificadores, ONG´s u otros que permitan tener una mirada independiente de las operaciones.
</t>
    </r>
    <r>
      <rPr>
        <b/>
        <sz val="10"/>
        <rFont val="Arial"/>
        <family val="2"/>
      </rPr>
      <t>17.1</t>
    </r>
    <r>
      <rPr>
        <sz val="10"/>
        <rFont val="Arial"/>
        <family val="2"/>
      </rPr>
      <t xml:space="preserve"> A partir de la información de las evaluaciones independientes, se evalúan para determinar su efecto en el Sistema de Control Interno de la entidad y su impacto en el logro de los objetivos, a fin de determinar cursos de acción para su mejora.
</t>
    </r>
    <r>
      <rPr>
        <b/>
        <sz val="10"/>
        <rFont val="Arial"/>
        <family val="2"/>
      </rPr>
      <t>17.2</t>
    </r>
    <r>
      <rPr>
        <sz val="10"/>
        <rFont val="Arial"/>
        <family val="2"/>
      </rPr>
      <t xml:space="preserve"> Los informes recibidos de entes externos (organismos de control, auditores externos, entidades de vigilancia entre otros) se consolidan y se concluye sobre el impacto en el Sistema de Control Interno, a fin de determinar los cursos de acción.
</t>
    </r>
    <r>
      <rPr>
        <b/>
        <sz val="10"/>
        <rFont val="Arial"/>
        <family val="2"/>
      </rPr>
      <t>17.3</t>
    </r>
    <r>
      <rPr>
        <sz val="10"/>
        <rFont val="Arial"/>
        <family val="2"/>
      </rPr>
      <t xml:space="preserve"> La entidad cuenta con políticas donde se establezca a quién reportar las deficiencias de control interno como resultado del monitoreo continuo.
</t>
    </r>
    <r>
      <rPr>
        <b/>
        <sz val="10"/>
        <rFont val="Arial"/>
        <family val="2"/>
      </rPr>
      <t xml:space="preserve">17.5 </t>
    </r>
    <r>
      <rPr>
        <sz val="10"/>
        <rFont val="Arial"/>
        <family val="2"/>
      </rPr>
      <t>Los procesos y/o servicios tercerizados, son evaluados acorde con su nivel de riesgos.</t>
    </r>
    <r>
      <rPr>
        <b/>
        <sz val="10"/>
        <rFont val="Arial"/>
        <family val="2"/>
      </rPr>
      <t xml:space="preserve">
17.6 </t>
    </r>
    <r>
      <rPr>
        <sz val="10"/>
        <rFont val="Arial"/>
        <family val="2"/>
      </rPr>
      <t>Se evalúa la información suministrada por los usuarios (Sistema PQRD), así como de otras partes interesadas para la mejora del  Sistema de Control Interno de la Entidad?</t>
    </r>
    <r>
      <rPr>
        <b/>
        <sz val="10"/>
        <rFont val="Arial"/>
        <family val="2"/>
      </rPr>
      <t xml:space="preserve">
17.8 </t>
    </r>
    <r>
      <rPr>
        <sz val="10"/>
        <rFont val="Arial"/>
        <family val="2"/>
      </rPr>
      <t>Evaluación de la efectividad de las acciones incluidas en los Planes de mejoramiento producto de las auditorías internas y de entes externos. (3ª Línea)</t>
    </r>
    <r>
      <rPr>
        <b/>
        <sz val="10"/>
        <rFont val="Arial"/>
        <family val="2"/>
      </rPr>
      <t xml:space="preserve">
17.9 </t>
    </r>
    <r>
      <rPr>
        <sz val="10"/>
        <rFont val="Arial"/>
        <family val="2"/>
      </rPr>
      <t xml:space="preserve">Las deficiencias de control interno son reportadas a los responsables de nivel jerárquico superior, para tomar la acciones correspondientes?
</t>
    </r>
    <r>
      <rPr>
        <b/>
        <sz val="10"/>
        <rFont val="Arial"/>
        <family val="2"/>
      </rPr>
      <t>Deficiencia del control:</t>
    </r>
    <r>
      <rPr>
        <sz val="10"/>
        <rFont val="Arial"/>
        <family val="2"/>
      </rPr>
      <t xml:space="preserve">
Están presentes y funcionando, pero requieren acciones dirigidas a fortalecer o mejorar el diseño y/o ejecución: 
</t>
    </r>
    <r>
      <rPr>
        <b/>
        <sz val="10"/>
        <rFont val="Arial"/>
        <family val="2"/>
      </rPr>
      <t>17.4</t>
    </r>
    <r>
      <rPr>
        <sz val="10"/>
        <rFont val="Arial"/>
        <family val="2"/>
      </rPr>
      <t xml:space="preserve"> La Alta Dirección hace seguimiento a las acciones correctivas relacionadas con las deficiencias comunicadas sobre el Sistema de Control Interno y si se han cumplido en el tiempo establecido.
</t>
    </r>
    <r>
      <rPr>
        <b/>
        <sz val="10"/>
        <rFont val="Arial"/>
        <family val="2"/>
      </rPr>
      <t>17.7</t>
    </r>
    <r>
      <rPr>
        <sz val="10"/>
        <rFont val="Arial"/>
        <family val="2"/>
      </rPr>
      <t xml:space="preserve"> Verificación del avance y cumplimiento de las acciones incluidas en los planes de mejoramiento producto de las autoevaluaciones. (2ª Línea).
Se evidenció una disminución del 4% en relación con el informe anterior, situación que corresponderá a la existencia de planes de mejoras derivados de las auditorías internas, pendientes de gestión.</t>
    </r>
    <r>
      <rPr>
        <u/>
        <sz val="12"/>
        <rFont val="Arial"/>
        <family val="2"/>
      </rPr>
      <t xml:space="preserve">
</t>
    </r>
  </si>
  <si>
    <t>El componente reportó para el primer semestre del 2021 un total de 12 fortalezas y 2 deficiencia del control.</t>
  </si>
  <si>
    <t>EVALUACIÓN, CONTROL Y MEJORA</t>
  </si>
  <si>
    <r>
      <rPr>
        <b/>
        <sz val="14"/>
        <color theme="1"/>
        <rFont val="Times New Roman"/>
        <family val="1"/>
      </rPr>
      <t>CODIGO:</t>
    </r>
    <r>
      <rPr>
        <sz val="14"/>
        <color theme="1"/>
        <rFont val="Times New Roman"/>
        <family val="1"/>
      </rPr>
      <t>EVA1-P-001-F-002</t>
    </r>
  </si>
  <si>
    <t>INFORME EVALUACIÓN INDEPENDIENTE</t>
  </si>
  <si>
    <r>
      <rPr>
        <b/>
        <sz val="14"/>
        <color theme="1"/>
        <rFont val="Times New Roman"/>
        <family val="1"/>
      </rPr>
      <t>No. Informe</t>
    </r>
    <r>
      <rPr>
        <sz val="14"/>
        <color theme="1"/>
        <rFont val="Times New Roman"/>
        <family val="1"/>
      </rPr>
      <t xml:space="preserve"> 
ANMOCI- 026-2022</t>
    </r>
  </si>
  <si>
    <t>INFORME SEGUIMIENTO SISTEMA DE CONTROL INTERNO</t>
  </si>
  <si>
    <r>
      <rPr>
        <b/>
        <sz val="12"/>
        <color theme="1"/>
        <rFont val="Times New Roman"/>
        <family val="1"/>
      </rPr>
      <t xml:space="preserve">OBJETIVO: </t>
    </r>
    <r>
      <rPr>
        <sz val="12"/>
        <color theme="1"/>
        <rFont val="Times New Roman"/>
        <family val="1"/>
      </rPr>
      <t>Dando cumplimiento a lo dispuesto en el Decreto 2106 de 2019 “Por el cual se dictan normas para simplificar, suprimir y reformar trámites, procesos y procedimientos innecesarios existentes en la administración pública” (artículo 156), donde se señala que el Jefe de la Oficina de Control Interno o quien haga sus veces, deberá publicar cada seis meses, en el sitio web de la entidad, un informe de evaluación independiente del estado del Sistema de Control Interno, de acuerdo con los lineamientos que imparta el Departamento Administrativo de la Función Pública - DAFP".</t>
    </r>
  </si>
  <si>
    <r>
      <rPr>
        <b/>
        <sz val="12"/>
        <color theme="1"/>
        <rFont val="Times New Roman"/>
        <family val="1"/>
      </rPr>
      <t xml:space="preserve">PERIODO EVALUADO: </t>
    </r>
    <r>
      <rPr>
        <sz val="12"/>
        <color theme="1"/>
        <rFont val="Times New Roman"/>
        <family val="1"/>
      </rPr>
      <t>Semestre I  Enero - Junio de 2022</t>
    </r>
  </si>
  <si>
    <t>A continuación usted encontrará una tabla donde se detallan los 5 componentes de acuerdo a la metodologia establecida por el DAFP y tambien las conclusiones del estado actual del Sistema de Control Interno de la ANM , para su consulta del seguimiento y conclusiones realizadas por parte de la Oficina de Control Interno de la ANM, puede acceder a cada uno de los componentes, haciendo click donde se y allí podrá consultar el detalle de los componentes y las respectivas conclusiones.</t>
  </si>
  <si>
    <t>SEGUIMIENTO POR PARTE DE LA OCI A LOS COMPONENTES Y LINEAMIENTOS</t>
  </si>
  <si>
    <t>No.</t>
  </si>
  <si>
    <t>COMPONENTE</t>
  </si>
  <si>
    <t>LINEAMIENTO</t>
  </si>
  <si>
    <t>No. DE LINEAMIENTOS POR COMPONENTE</t>
  </si>
  <si>
    <t>LINK PARA CONSULTA</t>
  </si>
  <si>
    <t>AMBIENTE DE CONTROL</t>
  </si>
  <si>
    <r>
      <rPr>
        <b/>
        <sz val="12"/>
        <color theme="1"/>
        <rFont val="Times New Roman"/>
        <family val="1"/>
      </rPr>
      <t xml:space="preserve">1. </t>
    </r>
    <r>
      <rPr>
        <sz val="12"/>
        <color theme="1"/>
        <rFont val="Times New Roman"/>
        <family val="1"/>
      </rPr>
      <t>La Entidad demuestra el compromiso con la integridad (valores) y principios</t>
    </r>
  </si>
  <si>
    <t>Clic para visualizar el componente</t>
  </si>
  <si>
    <r>
      <rPr>
        <b/>
        <sz val="12"/>
        <color theme="1"/>
        <rFont val="Times New Roman"/>
        <family val="1"/>
      </rPr>
      <t>2.</t>
    </r>
    <r>
      <rPr>
        <sz val="12"/>
        <color theme="1"/>
        <rFont val="Times New Roman"/>
        <family val="1"/>
      </rPr>
      <t xml:space="preserve"> Aplicación de los mecanismos para ejecer una adecuada supervisión del Sistema de Control Interno</t>
    </r>
  </si>
  <si>
    <r>
      <rPr>
        <b/>
        <sz val="12"/>
        <color theme="1"/>
        <rFont val="Times New Roman"/>
        <family val="1"/>
      </rPr>
      <t>3.</t>
    </r>
    <r>
      <rPr>
        <sz val="12"/>
        <color theme="1"/>
        <rFont val="Times New Roman"/>
        <family val="1"/>
      </rPr>
      <t xml:space="preserve"> Establecer la planeación estrategica con responsables, metas, tiempos que faciliten el seguimiento y aplicación de controles que garaticen de forma razonable su cumplimiento. Asi mismo a partir de la politica de riesgo, establecer sistemas de gestión de riesgosy las responsabilidades para controlar riesgos especificos bajo la supervisión de la Alta dirección.</t>
    </r>
  </si>
  <si>
    <r>
      <rPr>
        <b/>
        <sz val="12"/>
        <color theme="1"/>
        <rFont val="Times New Roman"/>
        <family val="1"/>
      </rPr>
      <t>4.</t>
    </r>
    <r>
      <rPr>
        <sz val="12"/>
        <color theme="1"/>
        <rFont val="Times New Roman"/>
        <family val="1"/>
      </rPr>
      <t xml:space="preserve"> Compromiso con la competencia de todo el personal, por lo que la gestión del talento humano tiene un carácter estrategico con el despliegue de las actividades claves para todo el ciclo de vida del servidor - ingreso, permanencia y retiro</t>
    </r>
  </si>
  <si>
    <r>
      <rPr>
        <b/>
        <sz val="12"/>
        <color theme="1"/>
        <rFont val="Times New Roman"/>
        <family val="1"/>
      </rPr>
      <t>5.</t>
    </r>
    <r>
      <rPr>
        <sz val="12"/>
        <color theme="1"/>
        <rFont val="Times New Roman"/>
        <family val="1"/>
      </rPr>
      <t xml:space="preserve"> La entidad establece líneas de reporte dentro de la entidad para evaluar el funcionamiento del Sistema de Control Interno.</t>
    </r>
  </si>
  <si>
    <t>EVALUACIÓN DE RIESGOS</t>
  </si>
  <si>
    <r>
      <rPr>
        <b/>
        <sz val="12"/>
        <color theme="1"/>
        <rFont val="Times New Roman"/>
        <family val="1"/>
      </rPr>
      <t>6.</t>
    </r>
    <r>
      <rPr>
        <sz val="12"/>
        <color theme="1"/>
        <rFont val="Times New Roman"/>
        <family val="1"/>
      </rPr>
      <t xml:space="preserve"> Definición de objetivos con suficiente claridad para identificar y evaluar los riesgos relacionados: i)Estratégicos; ii)Operativos; iii)Legales y Presupuestales; iv)De Información Financiera y no Financiera.</t>
    </r>
  </si>
  <si>
    <r>
      <rPr>
        <b/>
        <sz val="12"/>
        <color theme="1"/>
        <rFont val="Times New Roman"/>
        <family val="1"/>
      </rPr>
      <t>7.</t>
    </r>
    <r>
      <rPr>
        <sz val="12"/>
        <color theme="1"/>
        <rFont val="Times New Roman"/>
        <family val="1"/>
      </rPr>
      <t xml:space="preserve"> Identificación y análisis de riesgos (Analiza factores internos y externos; Implica a los niveles apropiados de la dirección; Determina cómo responder a los riesgos; Determina la importancia de los riesgos). </t>
    </r>
  </si>
  <si>
    <r>
      <rPr>
        <b/>
        <sz val="12"/>
        <color theme="1"/>
        <rFont val="Times New Roman"/>
        <family val="1"/>
      </rPr>
      <t>8.</t>
    </r>
    <r>
      <rPr>
        <sz val="12"/>
        <color theme="1"/>
        <rFont val="Times New Roman"/>
        <family val="1"/>
      </rPr>
      <t xml:space="preserve"> Evaluación del riesgo de fraude o corrupción. Cumplimiento artículo 73 de la Ley 1474 de 2011, relacionado con la prevención de los riesgos de corrupción.</t>
    </r>
  </si>
  <si>
    <r>
      <rPr>
        <b/>
        <sz val="12"/>
        <color theme="1"/>
        <rFont val="Times New Roman"/>
        <family val="1"/>
      </rPr>
      <t xml:space="preserve">9. </t>
    </r>
    <r>
      <rPr>
        <sz val="12"/>
        <color theme="1"/>
        <rFont val="Times New Roman"/>
        <family val="1"/>
      </rPr>
      <t>Identificación y análisis de cambios significativos.</t>
    </r>
  </si>
  <si>
    <t>ACTIVIDADES DE CONTROL</t>
  </si>
  <si>
    <r>
      <rPr>
        <b/>
        <sz val="12"/>
        <color theme="1"/>
        <rFont val="Times New Roman"/>
        <family val="1"/>
      </rPr>
      <t>10.</t>
    </r>
    <r>
      <rPr>
        <sz val="12"/>
        <color theme="1"/>
        <rFont val="Times New Roman"/>
        <family val="1"/>
      </rPr>
      <t xml:space="preserve"> Diseño y desarrollo de actividades de control (Integra el desarrollo de controles con la evaluación de riesgos; tiene en cuenta a qué nivel se aplican las actividades; facilita la segregación de funciones).</t>
    </r>
  </si>
  <si>
    <r>
      <rPr>
        <b/>
        <sz val="12"/>
        <color theme="1"/>
        <rFont val="Times New Roman"/>
        <family val="1"/>
      </rPr>
      <t>11.</t>
    </r>
    <r>
      <rPr>
        <sz val="12"/>
        <color theme="1"/>
        <rFont val="Times New Roman"/>
        <family val="1"/>
      </rPr>
      <t xml:space="preserve"> Seleccionar y Desarrolla controles generales sobre TI para apoyar la consecución de los objetivos.</t>
    </r>
  </si>
  <si>
    <r>
      <rPr>
        <b/>
        <sz val="12"/>
        <color theme="1"/>
        <rFont val="Times New Roman"/>
        <family val="1"/>
      </rPr>
      <t>12.</t>
    </r>
    <r>
      <rPr>
        <sz val="12"/>
        <color theme="1"/>
        <rFont val="Times New Roman"/>
        <family val="1"/>
      </rPr>
      <t xml:space="preserve"> Despliegue de políticas y procedimientos (Establece responsabilidades sobre la ejecución de las políticas y procedimientos; Adopta medidas correctivas; Revisa las políticas y procedimientos).</t>
    </r>
  </si>
  <si>
    <t>INFORMACIÓN Y COMUNICACIÓN</t>
  </si>
  <si>
    <r>
      <rPr>
        <b/>
        <sz val="12"/>
        <color theme="1"/>
        <rFont val="Times New Roman"/>
        <family val="1"/>
      </rPr>
      <t>13.</t>
    </r>
    <r>
      <rPr>
        <sz val="12"/>
        <color theme="1"/>
        <rFont val="Times New Roman"/>
        <family val="1"/>
      </rPr>
      <t xml:space="preserve"> Utilización de información relevante (Identifica requisitos de información; Capta fuentes de datos internas y externas; Procesa datos relevantes y los transforma en información).</t>
    </r>
  </si>
  <si>
    <r>
      <rPr>
        <b/>
        <sz val="12"/>
        <color theme="1"/>
        <rFont val="Times New Roman"/>
        <family val="1"/>
      </rPr>
      <t>14.</t>
    </r>
    <r>
      <rPr>
        <sz val="12"/>
        <color theme="1"/>
        <rFont val="Times New Roman"/>
        <family val="1"/>
      </rPr>
      <t xml:space="preserve"> Comunicación Interna (Se comunica con el Comité Institucional de Coordinación de Control Interno o su equivalente; Facilita líneas de comunicación en todos los niveles; Selecciona el método de comunicación pertinente).</t>
    </r>
  </si>
  <si>
    <r>
      <rPr>
        <b/>
        <sz val="12"/>
        <color theme="1"/>
        <rFont val="Times New Roman"/>
        <family val="1"/>
      </rPr>
      <t>15.</t>
    </r>
    <r>
      <rPr>
        <sz val="12"/>
        <color theme="1"/>
        <rFont val="Times New Roman"/>
        <family val="1"/>
      </rPr>
      <t xml:space="preserve"> Comunicación con el exterior (Se comunica con los grupos de valor y con terceros externos interesados; Facilita líneas de comunicación).</t>
    </r>
  </si>
  <si>
    <t>ACTIVIDADES DE MONITOREO</t>
  </si>
  <si>
    <r>
      <rPr>
        <b/>
        <sz val="12"/>
        <color theme="1"/>
        <rFont val="Times New Roman"/>
        <family val="1"/>
      </rPr>
      <t xml:space="preserve">16. </t>
    </r>
    <r>
      <rPr>
        <sz val="12"/>
        <color theme="1"/>
        <rFont val="Times New Roman"/>
        <family val="1"/>
      </rPr>
      <t xml:space="preserve"> Evaluaciones continuas y/o separadas (autoevaluación, auditorías) para determinar si los componentes del Sistema de Control Interno están presentes y funcionando.</t>
    </r>
  </si>
  <si>
    <r>
      <rPr>
        <b/>
        <sz val="12"/>
        <color theme="1"/>
        <rFont val="Times New Roman"/>
        <family val="1"/>
      </rPr>
      <t>17.</t>
    </r>
    <r>
      <rPr>
        <sz val="12"/>
        <color theme="1"/>
        <rFont val="Times New Roman"/>
        <family val="1"/>
      </rPr>
      <t xml:space="preserve"> Evaluación y comunicación de deficiencias oportunamente (Evalúa los resultados, Comunica las deficiencias y Monitorea las medidas correctivas).</t>
    </r>
  </si>
  <si>
    <t>Conclusiones del Estado del Sistema de Control Interno de la ANM</t>
  </si>
  <si>
    <t>Clic para visualizar conclusiones</t>
  </si>
  <si>
    <t>Instructivo para diligenciar la evaluación independiente del Sistema de Control Interno</t>
  </si>
  <si>
    <t>Clic para visualizar el instructivo</t>
  </si>
  <si>
    <t>Términos y definiciones</t>
  </si>
  <si>
    <t>Clic para visualizar términos y definiciones</t>
  </si>
  <si>
    <r>
      <t xml:space="preserve">ELABORADO POR: </t>
    </r>
    <r>
      <rPr>
        <sz val="12"/>
        <color theme="1"/>
        <rFont val="Times New Roman"/>
        <family val="1"/>
      </rPr>
      <t>PROFESIONALES OFICINA DE CONTROL INTERNO</t>
    </r>
  </si>
  <si>
    <r>
      <t xml:space="preserve">CONSOLIDÓ: </t>
    </r>
    <r>
      <rPr>
        <sz val="12"/>
        <color theme="1"/>
        <rFont val="Times New Roman"/>
        <family val="1"/>
      </rPr>
      <t>Carlos Tafur, Edgar Ortiz, Harlyn Pinto, Jose Dussan, Cesar Estrada, Olga Jimenez, Andrea Parra y Arles Largacha.</t>
    </r>
  </si>
  <si>
    <r>
      <t xml:space="preserve">APROBÓ: </t>
    </r>
    <r>
      <rPr>
        <sz val="12"/>
        <color theme="1"/>
        <rFont val="Times New Roman"/>
        <family val="1"/>
      </rPr>
      <t>Adriana Giraldo Ramírez</t>
    </r>
    <r>
      <rPr>
        <b/>
        <sz val="12"/>
        <color theme="1"/>
        <rFont val="Times New Roman"/>
        <family val="1"/>
      </rPr>
      <t xml:space="preserve">
                   Jefe Oficina de Control Interno</t>
    </r>
  </si>
  <si>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</si>
  <si>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</si>
  <si>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t>Lineamiento 1: 
La entidad demuestra el compromiso con la integridad (valores) y principio+I186+C21:I31+I186+C21:I31+C21:I31+C21:I31</t>
  </si>
  <si>
    <r>
      <t xml:space="preserve">Explicación de cómo la Entidad </t>
    </r>
    <r>
      <rPr>
        <b/>
        <u/>
        <sz val="11"/>
        <color theme="0"/>
        <rFont val="Arial Narrow"/>
        <family val="2"/>
      </rPr>
      <t>evidencia</t>
    </r>
    <r>
      <rPr>
        <b/>
        <sz val="11"/>
        <color theme="0"/>
        <rFont val="Arial Narrow"/>
        <family val="2"/>
      </rPr>
      <t xml:space="preserve"> que está dando respuesta al requerimiento
</t>
    </r>
    <r>
      <rPr>
        <sz val="11"/>
        <color theme="0"/>
        <rFont val="Arial Narrow"/>
        <family val="2"/>
      </rPr>
      <t>Referencia a Procesos, Manuales/Políticas+C21:I31n/Procedimientos/Instructivos u otros desarrollos que den cuente de su aplicación</t>
    </r>
  </si>
  <si>
    <r>
      <t xml:space="preserve">Explicación de cómo la Entidad </t>
    </r>
    <r>
      <rPr>
        <b/>
        <u/>
        <sz val="11"/>
        <color theme="0"/>
        <rFont val="Arial Narrow"/>
        <family val="2"/>
      </rPr>
      <t>evidencia</t>
    </r>
    <r>
      <rPr>
        <b/>
        <sz val="11"/>
        <color theme="0"/>
        <rFont val="Arial Narrow"/>
        <family val="2"/>
      </rPr>
      <t xml:space="preserve"> 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</si>
  <si>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</si>
  <si>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t xml:space="preserve">EVIDENCIA DEL CONTROL </t>
  </si>
  <si>
    <r>
      <t xml:space="preserve">Funcionando 
</t>
    </r>
    <r>
      <rPr>
        <i/>
        <sz val="11"/>
        <color theme="0"/>
        <rFont val="Arial Narrow"/>
        <family val="2"/>
      </rPr>
      <t>(1/2/3)</t>
    </r>
  </si>
  <si>
    <t xml:space="preserve">Evaluación </t>
  </si>
  <si>
    <t>dddd</t>
  </si>
  <si>
    <t>Referencia a Análisis y verificaciones en el marco del Comité Institucional de Coordinación de Control Interno</t>
  </si>
  <si>
    <t xml:space="preserve">Observaciones de la evaluacion independiente (tener encuenta papel de  líneas de defensa) </t>
  </si>
  <si>
    <t>EJEMPLO</t>
  </si>
  <si>
    <t xml:space="preserve"> Aplicación del Código de Integridad. (incluye análisis de desviaciones, convivencia laboral, temas disciplinarios internos, quejas o denuncias sobres los servidores de la entidad, u otros temas relacionados).</t>
  </si>
  <si>
    <t>Dimensión Talento Humano
Política Integridad</t>
  </si>
  <si>
    <t>Se implementó el Código de Integridad acorde con el esquema definido de 5 valores y sus lineamientos de conducta y se desarrollaron ejercicios internos con talleres para la socialización e interiorización a todos los servidores y contratistas de la entidad.</t>
  </si>
  <si>
    <t xml:space="preserve">Seguimiento al cumplimiento de la elaboracion y socializacion del Código de Integridad, con base en el informe presentando por la segunda linea de defensa (cuando aplique). </t>
  </si>
  <si>
    <t xml:space="preserve"> Se llevo a cabo un seguimiento a lo dispuesto en el marco del Comité Institucional de Coordinaciòn de Control Intenro, donde se determino la necesidad de estructurar el codigo de integridad siguiendo la metodologia de Funciòn Pùblica, para ello se delego como responsable del mismo al Secretario General.
Se encontro que se realizaron ejercicios ludicos y participativos para la construccion de los 5 valores institucionales, cada mes se  hacen campañas de interiorizacion de los mismo al personal de la entidad, teniendo como evidencia el compromiso de los funcionarios con el horario laboral, una reduccion del ausentismo asi como un bajo porcentaje de quejas por parte de los ciudadanos.
Por otra parte, se realiza seguimiento mensual por parte del Secretario General al cumplimiento de las actividades propuestas en el cronograma.</t>
  </si>
  <si>
    <t>Deficiencia de control mayor (diseño y ejecución)</t>
  </si>
  <si>
    <t>En el marco del Comité Institucional de Control Interno bimensualmente se contrastan quejas internas y externas sobre situaciones irregulares.</t>
  </si>
  <si>
    <t>Se han analizado los temas más críticos acerca en relación con el ausentismo, acoso laboral, solicitudes de traslado y rotación del personal.</t>
  </si>
  <si>
    <t>1.1 Aplicación del Código de Integridad. (incluye análisis de desviaciones, convivencia laboral, temas disciplinarios internos, quejas o denuncias sobres los servidores de la entidad, u otros temas relacionados).</t>
  </si>
  <si>
    <t xml:space="preserve">
La ANM tiene a disposición el código de integridad, a través de la resolución No. 195 del 30 abril de 2018 "Por el cual se adopta el Código de Integridad del Servicio Público Colombiano para la ANM y se derogan los articulos 8,9,10,11 y 12 de la Resolución ANM No.409 del 26 de junio de 2014".
La ANM mediante Resolución No. 78 de 31 de enero de 2022 adoptó el Plan Estratégico de Talento Humano de la Agencia Nacional de Minería - Vigencia 2022, el cual incluye en su anexo 2 el Plan Institucional de Capacitaciones, que prevee para Servidores Públicos y Contratistas capacitaciones en temáticas relacionadas el eje de Probidad y Ética de lo Público.</t>
  </si>
  <si>
    <t>El Grupo de Gestión de Talento Humano establece capacitaciones para mantener actualizado al personal en el eje probidad y ética de lo público.</t>
  </si>
  <si>
    <t xml:space="preserve">
La ANM a través de las campañas de divulgación, comunicados y charlas que adelanta a través de las plataformas tecnológicas de la entidad, ha logrado sensibilizar a sus colaboradores sobre la implementación e interiorización del Código de Integridad, situación que se ve reflejada en el ambiente laboral y la asistencia masiva de su personal para conocer las estrategias planteadas por la entidad.</t>
  </si>
  <si>
    <t>Mantenimiento del control</t>
  </si>
  <si>
    <t>El Grupo de Gestión de Talento Humano lidera una campaña de prevención contra el acoso sexual laboral que divulga a todo su personal a través del correo institucional.</t>
  </si>
  <si>
    <t xml:space="preserve">La entidad a traves del Grupo de Talento Humano preparó a su personal para el concurso de méritos a través de la realización de capacitaciones sobre las funciones de los distintos grupos que componen la ANM. </t>
  </si>
  <si>
    <t>Se realizan actividades tendientes al Bienestar social de sus funcionarios.</t>
  </si>
  <si>
    <t>El Grupo de Gestión de Talento Humano realizó capacitaciones de inducción y reinducción en temas relacionados con el Código de Integridad.</t>
  </si>
  <si>
    <t xml:space="preserve">1.2 Mecanismos para el manejo de conflictos de interés. </t>
  </si>
  <si>
    <t xml:space="preserve">
La ANM mediante Resolución No. 78 de 31 de enero de 2022 adoptó el Plan Estratégico de Talento Humano de la Agencia Nacional de Minería - Vigencia 2022, el cual incluye en su anexo 2 el Plan Institucional de Capacitaciones, que prevee para Servidores Públicos y Contratistas capacitaciones en temáticas relacionadas conflicto de intereses.
Para el personal de apoyo contratado por la entidad en los requisitos previos se exige el diligenciamiento de un formato de conflicto de intereses y en el clausulado contractual se incluye una obligación en cabeza del supervisor del contrato tendiente a la verificación que el contratista no se encuentre incursos en conflictos de intereses durante la ejecución del contrato. 
</t>
  </si>
  <si>
    <t>El Grupo de Gestión de Talento Humano tiene establecido un formato para declaración de conflicto de intereses.</t>
  </si>
  <si>
    <t xml:space="preserve"> 
La ANM a través de las campañas de divulgación, comunicados y charlas que adelanta a través de las plataformas tecnológicas de la entidad, ha logrado sensibilizar a sus colaboradores en materia de conflicto de intereses, situación que se ve reflejada en la transparencia en el ejercicio de sus funciones.
La OCI tiene previsto para el segundo trimestre dentro del Plan Anual de Auditoria el seguimiento a la politica de conflicto de intereses.
La ANM a través del Ministerio de Minas y Energía estableció un canal de recepción de denuncias relacionadas con temas de transparencia en el sector Minero-Energético.</t>
  </si>
  <si>
    <t>La ANM cuenta con un Programa de Etica y Transparencia desde el 2018 donde se implementa el Canal Ético de la Entidad mediante la Resolucion ANM 714 del 2018 " Por la cual se adopta y se implementa el Programa de Ética y Transparencia", en consecuencia se establece la Política contra el Conflicto de Intereses.</t>
  </si>
  <si>
    <t>En el Plan Estrategico de Talento Humano Vigencia 2022, se previo la realización de capacitaciones a sus colaboradores en temas relacionados con la conducta moral y ética de los servidores públicos y contratistas, más especificamente en actualización del Código Disciplinario único, Estatuto anticorrupción, ley de transparencia, derecho de acceso a la información pública y conflicto de interés.</t>
  </si>
  <si>
    <t>Informe OCI-ANM-OCI-069-2021 seguimiento y monitoreo del estado actual de la información registrada por la Agencia Nacional de Minería - ANM, en el Sistema de Información y Gestión del Empleo Público (SIGEP) y el aplicativo por la integridad pública (Conflicto de Intereses).</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</si>
  <si>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</si>
  <si>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</si>
  <si>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 xml:space="preserve">
La ANM mediante Resolución No. 595 de 20 de septiembre de 2021 actualizó la Política, Lineamientos y Responsabilidades frente al Sistema Integrado de Gestión de la Agencia Nacional de Minería, la cual incorpora el Sistema de Seguridad de la Información y Ciberseguridad.
Adicionalmente en el año 2022 estableció el Plan de Seguridad y Privacidad de la Información con el objetivo de Identificar e implementar acciones orientadas a fortalecer el aseguramiento de los activos de información, que soportan la operación en la Agencia Nacional de Minería.
Finalmente mediante Resolución 40 de 21 de enero de 2022 se actualizó la política de protección de datos personales de la Agencia Nacional de Minería que contiene los lineamientos a seguir para la creación, tratamiento y cierre de las bases de datos.</t>
  </si>
  <si>
    <t>Se actualizó la Política de seguridad de la información aprobado en el Comité de Gestión y Desempeño según Acta de 27 de enero de 2022.</t>
  </si>
  <si>
    <r>
      <t xml:space="preserve">
La ANM a través de la OTI viene realizando distintas capacitaciones a sus colaboradores frente al uso de información privilegiada, cuenta con herramientas documentadas que viene actualizando continuamente para evitar delitos cibernéticos y adicionalmente cuenta con controles para la mitigación de riesgos en los distintos procesos que ejecuta la entidad.
</t>
    </r>
    <r>
      <rPr>
        <sz val="11"/>
        <rFont val="Arial Narrow"/>
        <family val="2"/>
      </rPr>
      <t>En el orden del día del Comité Institucional de Gestión y Desempeño del 27 de enero de 2022, que contó con la asistencia de la Oficina de Control Interno se socializó el Plan Estratégico de Tecnologías de la Información y las Comunicaciones PETIC, el Plan de Tratamiento de Riesgos de Seguridad y Privacidad de la Información y el Plan de Seguridad y Privacidad de la Información.</t>
    </r>
  </si>
  <si>
    <t>La ANM creó el procedimiento Gestión de Seguridad de la Información aplicada a Proveedores</t>
  </si>
  <si>
    <t>En el Proceso de Adquisición de Bienes y Servicios de la entidad se actualizó el formato de Acuerdo de Confidencialidad y aceptación de Políticas de Seguridad de la Información de la ANM</t>
  </si>
  <si>
    <t>En el Proceso de Planeación Estratégica se creó el instructivo Gestión de Riesgos de Seguridad de la Información y Ciberseguridad y el formato Matriz de Riesgos de Seguridad de la Información y Ciberseguridad.</t>
  </si>
  <si>
    <t>La OTI realizó capacitaciones en temas relacionados con Seguridad de la Información, Delitos Cibernéticos, Fraude y Robo Informático.</t>
  </si>
  <si>
    <t>En la Matríz de Riesgos de Gestión y Corrupción Vigencia 2022 se identificaron posibles riesgos relacionados con Seguridad de la Información y los respectivos controles para evitar su materialización.</t>
  </si>
  <si>
    <t xml:space="preserve">1.4 La evaluación de las acciones transversales de integridad, mediante el monitoreo permanente de los riesgos de corrupción. </t>
  </si>
  <si>
    <t>Dimension Talento Humano
Politica de Integridad</t>
  </si>
  <si>
    <t xml:space="preserve">
La ANM cuenta una Política de Administración de Riesgos con el objetivo entre otros de establecer los lineamientos y criterios que orienten a sus servidores para la identificación, análisis, valoración, monitoreo y seguimiento de los riesgos de corrupción.
Por su parte la Oficina de Control Interno de manera cuatrimestral adelanta el respectivo seguimiento al monitoreo por parte del líder del proceso de los riesgos de corrupción de los distintos procesos que ejecuta la entidad.
Finalmente en las Auditorias que adelanta la OCI se evalúan los procedimientos con enfoque en riesgos de acuerdo a la guía emitida por el DAFP, observándose si se han materializado alguno de los riesgos identificados por la entidad a través del lider del proceso.</t>
  </si>
  <si>
    <t>Matrices de Riesgos de Gestión y Corrupción de la ANM fueron aprobadas en Comité Institucional de Gestión y Desempeño el 27 de enero de 2022.</t>
  </si>
  <si>
    <t>Los líderes de procesos han efectuado la identificación de los riesgos de corrupción de la entidad y han orientado la consolidación de mecanismos para su seguimiento y monitoreo, así como, liderar el fortalecimiento de los riesgos en articulación con las líneas de defensa.
El Grupo de Planeación ha elaborado las metodologías y concretado las herramientas para la correcta identificación de los riesgos de corrupción, valoración y gestión de manera articulada con las líneas de defensa.
La OCI ha venido efectuando la evaluación y seguimiento de los riesgos de corrupción, tanto en el desarrollo de las auditorías donde también se incluye la identificación de potenciales nuevos riesgos, como en el seguimiento cuatrimestral de conformidad con la normatividad vigente.</t>
  </si>
  <si>
    <t>La OCI para al primer semestre de 2022 ha realizado el seguimiento cuatrimestral a los riesgos de corrupción de los distintos procesos que ejecuta la entidad a través de la matriz de riesgos de corrupción respectiva.</t>
  </si>
  <si>
    <t>En cumplimiento del Plan Anual de Auditoría, aprobado por el Comité Institucional de Coordinación de Control Interno, la OCI ha efectuado 6 auditorías con enfoque en riesgos, en las cuales se ha desarrollado el seguimiento y monitoreo a los riesgos de corrupción asociados a cada área auditada, así como la identificación de potenciales nuevos riesgos de corrupción.</t>
  </si>
  <si>
    <t>En el Proceso de Planeación Estratégica se actualizó el formato de Matriz Riesgos de Corrupción.</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</si>
  <si>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</si>
  <si>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Dimensión Direccionamiento Estratégico y Planeación
Plan Anticorrupción y de Atención al Ciudadano</t>
  </si>
  <si>
    <t xml:space="preserve">
La ANM mediante Resolución No. 239 de 23 de mayo de 2022 adoptó la Política de Atención y Participación Ciudadana con el objetivo de establecer los lineamientos que permitan orientar, estandarizar y fortalecer la atención ciudadana en forma integrada, eficiente y oportuna y que le permita disponer y ofrecer mecanismos de participación ciudadana a los usuarios o grupos de interés, con el fin de garantizar una cultura de calidad en el servicio efectivo y amigable con la ciudadanía.</t>
  </si>
  <si>
    <t>Buzón de integridad y transparencia</t>
  </si>
  <si>
    <t xml:space="preserve"> 
La ANM a través del Ministerio de Minas y Energía estableció un canal de recepción de denuncias relacionadas con temas de transparencia en el sector Minero-Energético.
La ANM a través de las campañas de divulgación, comunicados y charlas que adelanta a través de las plataformas tecnológicas de la entidad, ha logrado sensibilizar a sus colaboradores sobre la implementación e interiorización del Código de Integridad, situación que se ve reflejada en el ambiente laboral y la asistencia masiva de su personal para conocer las estrategias planteadas por la entidad.</t>
  </si>
  <si>
    <t>Opción Contáctenos Denuncie correo electrónico lineaetica@minenergia.gov.co y línea nacional  018000 128522.</t>
  </si>
  <si>
    <t>Radicador web de reportes de posibles actos de corrupción e irregularidades</t>
  </si>
  <si>
    <t>Consulta de reportes online</t>
  </si>
  <si>
    <t>Línea ética gratuita nacional</t>
  </si>
  <si>
    <t>Informes "Buzón de integridad y transparencia - Línea ética" a la alta dirección</t>
  </si>
  <si>
    <t>Informes sectoriales "Buzón de integridad y transparencia - Línea ética"</t>
  </si>
  <si>
    <r>
      <rPr>
        <b/>
        <u/>
        <sz val="11"/>
        <color theme="0"/>
        <rFont val="Arial Narrow"/>
        <family val="2"/>
      </rPr>
      <t>Lineamiento 2:</t>
    </r>
    <r>
      <rPr>
        <sz val="11"/>
        <color theme="0"/>
        <rFont val="Arial Narrow"/>
        <family val="2"/>
      </rPr>
      <t xml:space="preserve"> 
Aplicación de mecanismos para ejercer una adecuada supervisión del Sistema de Control Interno </t>
    </r>
  </si>
  <si>
    <t>DIMENSIÓN O POLÍTICA DEL MIPG ASOCIADA AL REQUERIMIENTO</t>
  </si>
  <si>
    <t>Evaluación</t>
  </si>
  <si>
    <t>2.1 Creación o actualización del Comité Institucional de Coordinación de Control Interno (incluye ajustes en periodicidad para reunión, articulación con el Comité Institucioanl de Gestión y Desempeño).</t>
  </si>
  <si>
    <t>Dimension Control Interno
Politica de Control Interno</t>
  </si>
  <si>
    <t xml:space="preserve"> La entidad cuenta con el Comité institucional de Coordinación de Control Interno, creado mediante Resolución 367 de 16 de julio de 2018, el cual sesiona de conformidad con la normatividad vigente dos veces en el año; no obstante, se realizan sesiones extraordinarias cuando sea necesario
En relación a la articulación con el Comité Institucional de Gestión y Desempeño se manejan aspectos relacionados con riesgos, esquemas de líneas de defensa, responsabilidades y resultados de seguimiento a riesgos, monitoreo de avance al Plan Operativo de la Entidad.  Igualmente los resultados de las auditorías a los sistemas integrados de gestión.
</t>
  </si>
  <si>
    <t>Actas Comité institucional de Coordinación de Control Interno</t>
  </si>
  <si>
    <t xml:space="preserve">Las actas de las distintas sesiones de los comités de Coordinación de Control interno y Gestión y Desempeño, es prueba de que existen y funcionan, y existe la respectiva articulación entre comités respecto a los temas relativos al procedimiento de Gestión del talento humano. </t>
  </si>
  <si>
    <t>Actas de Comité de Gestión y Desempeño</t>
  </si>
  <si>
    <t>2.2 Definición y documentación del Esquema de Líneas de Defensa</t>
  </si>
  <si>
    <t>Dimension Control Interno
Politica de Control Interno
Lineas de defensa</t>
  </si>
  <si>
    <t>La agencia atendiendo lo definido por el DAFP para las lineas de defensa, por medio del Comité Institucional de Coordinación de Control Interno ha venido interiorizando las responsabilidades en los lineamientos establecidos. Así mismo en el ejercicio del proceso auditor, se ha dejado documentado la importancia frente a la responsabilidad de los actores en cada línea de defensa.</t>
  </si>
  <si>
    <t xml:space="preserve">Procedimiento actualizado de gestión del riesgo </t>
  </si>
  <si>
    <t xml:space="preserve">
La ANM cuenta con esquema de tres lineas de defensa, desde la actualizacion procedimiento de riesgos y la definición de los mapas de riesgos de la entidad. 
Se considera pertinente contemplar estrategias para el dominio y apropiación de las responsabilidades de las diferentes lineas en cada una de las áreas que componen la entidad</t>
  </si>
  <si>
    <t>Deficiencia de control (diseño o ejecución)</t>
  </si>
  <si>
    <t>En el Comité Institucional de Coordinacion del Sistema de Control Interno se expuso los alcances de las tres lineas de defensa.</t>
  </si>
  <si>
    <t>Capacitación DAFP esquemas Líneas de Defensa en el Comité Intersectorial de Control Interno.</t>
  </si>
  <si>
    <t>2.3 Definición de líneas de reporte en temas clave para la toma de decisiones, atendiendo el Esquema de Líneas de Defensa</t>
  </si>
  <si>
    <t>Dimension Control Interno
Politica de Control Interno
Linea de Defensa
Dimension de Informaciòn y Comunicaciòn</t>
  </si>
  <si>
    <t>En las auditorias adelantadas por la Oficina de Control Interno y en los informes de ley, se realiza seguimiento y monitoreo al esquema de las lineas de defensa, dentro los cuales se denotan las distintas recomendaciones, oportunidades de mejora y acciones correctivas que son presentadas a los lideres de procesos para que sean tenidas en cuenta como insumos en la toma de decisión y mejora continua.</t>
  </si>
  <si>
    <r>
      <t xml:space="preserve">La OCI constató que una vez se obtienen los resultados de las auditorías y los informes de ley, estos sean valorados como parte fundamental al momento de la toma de decisiones por parte de cada uno de los lideres de proceso; por lo cual, se evidencian en la actualización de los procesos/procedimientos y riesgos entre otros.
</t>
    </r>
    <r>
      <rPr>
        <sz val="11"/>
        <rFont val="Arial Narrow"/>
        <family val="2"/>
      </rPr>
      <t xml:space="preserve">La Oficina de Control Interno y la Oficina de Planeación de la entidad en acompañamiento con el Departamento Administrativo de la Función Pública se encuentran trabajando en la construcción del Mapa de Aseguramiento. </t>
    </r>
  </si>
  <si>
    <t>En el marco del Comité Institucional de Coordinacion del Sistema de Control Interno se definieron los responsables de las tres lineas de defensa de acuerdo al manual de funciones de la ANM</t>
  </si>
  <si>
    <t>En el Comité Institucional de Coordinacion del Sistema de Control Interno se expuso los alcances de las tres lineas de defensa y se definieron los responsables</t>
  </si>
  <si>
    <t>Construcción Mapa de Aseguramiento para aprobación de DAFP</t>
  </si>
  <si>
    <r>
      <rPr>
        <b/>
        <u/>
        <sz val="11"/>
        <color theme="0"/>
        <rFont val="Arial Narrow"/>
        <family val="2"/>
      </rPr>
      <t>Lineamiento 3:</t>
    </r>
    <r>
      <rPr>
        <sz val="11"/>
        <color theme="0"/>
        <rFont val="Arial Narrow"/>
        <family val="2"/>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</si>
  <si>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</si>
  <si>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Dimension de Direccionamiento Estrategico y Planeaciòn
Politica de Planeaciòn Institucional 
Dimension Control Interno</t>
  </si>
  <si>
    <t xml:space="preserve">Para el periodo correspondiente  2021 II semestre realizó el respectivo analisis de los riesgos de gestión, corrupción y de seguridad de la información aunado con la Politica de Riesgos de la ANM, a traves de la construcción de los mapas de riesgos de la entidad. 
Alineado con lo anterior la Política de Gestión de Riesgos de la ANM fue aprobada en el Comité Institucional de Coordinación de Control Interno en sesión del 31 de mayo de 2021, ajustandose a la Guía de Gestión de Riespos para Entidades Publicas del DAFP.
</t>
  </si>
  <si>
    <t>La OCI acompañó las mesas de trabajo por área para la identificación, valoración y definición de controles a riesgos, con la participación del Grupo de Planeación y los líderes de proceso (Participación de las 3 líneas de defensa)</t>
  </si>
  <si>
    <r>
      <t xml:space="preserve">La entidad cuenta con el Mapa de Riesgos, el cual se encuentra debidamente documentado y en óptimo funcionamiento, así mismo, cuenta con La Politica de Riesgos debidamente documentada. Lo plasmado es gestionado a través de la primera linea de defensa, el monitero es efectuado por la segunda linea de defensa, y el componente de seguimiento y evaluación efectuado por la tercera linea de defensa.     
</t>
    </r>
    <r>
      <rPr>
        <sz val="11"/>
        <rFont val="Arial Narrow"/>
        <family val="2"/>
      </rPr>
      <t>La OCI ha adelantado el seguimiento de la matriz de riesgos de gestión y corrupción de la entidad en los periodos establecidos.</t>
    </r>
  </si>
  <si>
    <t>Política de Gestión de Riesgos de la ANM</t>
  </si>
  <si>
    <t>Seguimiento por parte de la OCI a la matriz de riesgos de gestión y corrupción a través de la emisión de 3 informes.</t>
  </si>
  <si>
    <t xml:space="preserve">3.2 La Alta Dirección frente a la política de Administración del Riesgo definen los niveles de aceptación del riesgo, teniendo en cuenta cada uno de los objetivos establecidos. </t>
  </si>
  <si>
    <t>Dimension Control Interno
Politica de Control Interno
Linea Estrategica</t>
  </si>
  <si>
    <r>
      <t>La entidad optó por acoger los niveles de aceptación del riesgos, niveles definidos por el DAFP por medio de la "Guía para la administración de riesgo y el diseño de controles en entidades públicas". 
Cada lider de proceso efectúa el respectivo seguimiento a los riesgos aceptados, con el debido acompañamiento del Grupo de Planeacion y la OCI, acorde con los riesgos aprobados por el Comité Institucional de Coordinación de Control Interno.
Los niveles de aceptación del riesgo en la entidad fueron incorporados dentro del documento de Política de Administración del Riesgo aprobado por el Comité Institucional de Coordinación de Control Interno en sesión de</t>
    </r>
    <r>
      <rPr>
        <sz val="11"/>
        <rFont val="Arial Narrow"/>
        <family val="2"/>
      </rPr>
      <t>l 28 de enero de 2022.</t>
    </r>
    <r>
      <rPr>
        <sz val="11"/>
        <color theme="1"/>
        <rFont val="Arial Narrow"/>
        <family val="2"/>
      </rPr>
      <t xml:space="preserve">
</t>
    </r>
  </si>
  <si>
    <t>Mapa de riegos de gestión y corrupción aprobados por el CIC-CI el 28 de enero de 2022.</t>
  </si>
  <si>
    <t>Los niveles de aceptación del riesgo son definidos por la alta dirección, con base en la menor afectación en el cumplimiento de los objetivos misionales buscados.</t>
  </si>
  <si>
    <t xml:space="preserve">Seguimiento semestral a los riesgos de gestión de la entidad. </t>
  </si>
  <si>
    <t>Frente a los riesgos de corrupción la ANM no admite nivel de aceptación de riesgos</t>
  </si>
  <si>
    <t>Seguimiento cuatrimestral de riesgos de corrupción efectuado por la OCI</t>
  </si>
  <si>
    <t>Política de Gestión de Riesgos de la ANM, publicado en la página Web de la ANM.</t>
  </si>
  <si>
    <r>
      <t>Acta de Comité Institucional de Coordinación de Control Interno, sesión del</t>
    </r>
    <r>
      <rPr>
        <sz val="11"/>
        <rFont val="Arial Narrow"/>
        <family val="2"/>
      </rPr>
      <t xml:space="preserve"> 28 de enero de 2022.</t>
    </r>
  </si>
  <si>
    <t>3.3 Evaluación de la planeación estratégica, considerando alertas frente a posibles incumplimientos, necesidades de recursos, cambios en el entorno que puedan afectar su desarrollo, entre otros aspectos que garanticen de forma razonable su cumplimiento.</t>
  </si>
  <si>
    <t>Diimensiòn Evaluacion de Resultados 
Politica de Seguimiento y Evaluaciòn al Desemepeño Institucional
Dimension Control Interno
Lineas de defensa</t>
  </si>
  <si>
    <t>.
El Grupo de Planeación en el ejercicio de sus funciones brinda el acompañamiento necesario a la OCI con el fin de realizar el seguimiento a la planeación estratégica de la institución, sustentado en el Plan Estrategico y POA de la entidad, buscando lograr los objetivos trazados a través de los indicadores de cumplimiento efectuando las respectivas recomendaciones u oportunidades de mejora.</t>
  </si>
  <si>
    <t>Plan Estratégico Institucional, Plan Estratégico de Talento Humano y Plan Estratégico de las Tecnologías de la
Información y las Comunicaciones</t>
  </si>
  <si>
    <t xml:space="preserve">
La entidad tiene establecido realizar periódicamente la evaluación pertinente de la planeación estratégica con el fin de detectar posibles alertas y debilidades. Con ello se acude al proceso de retroalimentación a las lineas de defensa en la toma de decisiones y la mejora contínua de la entidad. 
La OCI realiza seguimiento a los indicadores operativos de forma anual a través de la evaluación por dependencias.</t>
  </si>
  <si>
    <t>Monitoreo trimestral del avance en la ejecución del Plan estratégico institucional, en el Comité de Gestion y Desempeño de fecha 8 de abril de 2022.</t>
  </si>
  <si>
    <t>Publicaciones en la Página web</t>
  </si>
  <si>
    <t>Seguimiento y evaluación de los mapas de riesgos de gestión y corrupción</t>
  </si>
  <si>
    <t>Los Reportes análisis de porcentaje de avance de planes, se realizan en el Formato EDF.46</t>
  </si>
  <si>
    <t>Seguimiento Indicadores Anual por parte de la OCI y Trimestral por parte de las áreas a través del aplicativo ISOLUCION</t>
  </si>
  <si>
    <t>Se realiza seguimiento al Indicador de Cumplimiento PAI</t>
  </si>
  <si>
    <t xml:space="preserve">Se cuenta con el Formato EDF.16 Mapa de Riesgos (versión 5) </t>
  </si>
  <si>
    <r>
      <rPr>
        <b/>
        <u/>
        <sz val="11"/>
        <color theme="0"/>
        <rFont val="Arial Narrow"/>
        <family val="2"/>
      </rPr>
      <t>Lineamiento 4:</t>
    </r>
    <r>
      <rPr>
        <sz val="11"/>
        <color theme="0"/>
        <rFont val="Arial Narrow"/>
        <family val="2"/>
      </rPr>
      <t xml:space="preserve"> 
Compromiso con la competencia de todo el personal, por lo que la gestión del talento humano tiene un carácter estratégico con el despliegue de actividades clave para todo el ciclo de vida del servidor público –ingreso, permanencia y retiro.</t>
    </r>
  </si>
  <si>
    <t>4.1 Evaluación de la Planeación Estratégica del Talento Humano.</t>
  </si>
  <si>
    <t>Dimension de Talento Humano
Politica Gestion Estrategica del Talento Humano
Dimension de Control Interno
Lineas de Defensa</t>
  </si>
  <si>
    <t>La ANM mediante Resolución No. 78 de 31 de enero de 2022 adoptó el Plan Estratégico de Talento Humano de la Agencia Nacional de Minería, aprobado y evaluado por el Comite de Gestion y Desempeño y publicado en su versión 2022 en la página web de la entidad.</t>
  </si>
  <si>
    <t>Aprobación y evaluación de los programas constitutivos del Plan Estratégico de Talento Humano por parte del Comité Institucional de Gestión y Desempeño</t>
  </si>
  <si>
    <t xml:space="preserve"> 
El Grupo de Talento Humano presentó ante el Comité Institucional de Gestión y Desempeño el Plan Estratégico de Talento Humano de la entidad para 2022, donde se define el horizonte de corto y de largo plazo, así como el nivel y las competencias necesarias del personal para contribuir al logro de los objetivos estratégicos de la ANM. Entre otros aspectos fueron aprobados: Plan Anual de vacantes y Previsión de Recursos Humanos; Plan Institucional de Capacitación; Plan de Bienestar e Incentivos; y Plan de Trabajo Anual en Seguridad y Salud en el Trabajo.  
La OCI evalua su cumplimiento a través de la auditoría al proceso de "Gestión del talento Humano".
</t>
  </si>
  <si>
    <t xml:space="preserve">Formulación y Seguimiento a los planes estratégicos y programas de Talento Humano. </t>
  </si>
  <si>
    <t>Autodiagnóstico de Talento Humano.</t>
  </si>
  <si>
    <t>Se evidencia el Plan de Gestión y Plan Estratégico de Talento Humano,
Planes de Bienestar, Capacitación y Seguridad y Salud en el Trabajo.</t>
  </si>
  <si>
    <t>Informe de seguimiento al proceso de "Gestión del talento Humano".</t>
  </si>
  <si>
    <t>Se cuenta con un Formato de autodiagnóstico diligenciado, con sugerencias de acciones para cierre de brechas.</t>
  </si>
  <si>
    <t>Presentación de avances en los temas estratégicos de Talento Humano.</t>
  </si>
  <si>
    <t>4.2 Evaluación de las actividades relacionadas con el Ingreso del personal.</t>
  </si>
  <si>
    <t xml:space="preserve">
El proceso de ingreso del personal se efectúa con base en la normatividad vigente. Ante el Comité Institucional de Gestión y Desempeño son llevados los respectivos avances para su evaluación.</t>
  </si>
  <si>
    <t>Presentación en Comité de Gestión Desempeño por parte del Grupo de Talento Humano de los avances en los temas estratégicos de Talento Humano.</t>
  </si>
  <si>
    <t>La ANM realiza el cumplimiento estricto de la reglamentación vigente en cuanto a la vinculación de personal, dado que actualmente no cursan listas de elegibles pendientes de asignación de cargos. 
Asi mismo, se cuenta con una comision de personal que se reune periodicamente y cumple con las funciones asignadas, dejando constancia de ello en las actas de reunión y listado de asistencia.
La OCI evalua su cumplimiento a través de la auditoría al proceso de "Gestión del talento Humano".
La OCI tiene previsto para el segundo trimestre dentro del Plan Anual de Auditoria el seguimiento a la politica de conflicto de intereses.</t>
  </si>
  <si>
    <t>En Sesiones del Comité Institucional de Gestion y Desempeño, se realizan observaciones y recomendaciones</t>
  </si>
  <si>
    <t>La Entidad cuenta con una Comisión de Personal que se reune periodicamente</t>
  </si>
  <si>
    <t xml:space="preserve">La entidad cuenta con el Plan Anual de Vacantes y Plan de Previsión de Recursos Humanos </t>
  </si>
  <si>
    <t>Concurso abierto de méritos "Proceso de selección 1428 a 1521 de 2020 - Nación 3 y 1547 de 2021 - Nación 3" para proveer vacantes definitivas de carrera administrativa ANM.</t>
  </si>
  <si>
    <t>4.3 Evaluación de las actividades relacionadas con la permanencia del personal.</t>
  </si>
  <si>
    <t>La entidad desarrolla las actividades relacionadas con la permanencia del personal, acorde con la normatividad vigente y sus avances son presentados y evaluados en el Comité Institucional de Gestión y Desempeño.
Verificación por la tercera línea de defensa mediante el ejercicio de auditorías internas, del cumplimiento normativo en materia de talento humano en la ANM.</t>
  </si>
  <si>
    <t>Presentación en el Comité de Gestion y desempeño de los temas estratégicos en materia de Talento Humano.</t>
  </si>
  <si>
    <t>En el seguimiento se observó que los resultados de las actividades relacionadas con la permanencia del personal son presentados en el Comité Insitucional de Gestión y desempeño, donde son objeto de observaciones y recomendaciones para la mejora del proceso, tal como obra en las actas del comité.
Asi mismo, se cuenta con una comision de personal que se reune periodicamente y cumple con las funciones asignadas, dejando constancia de ello en las actas de reunión y listado de asistencia.
Verificación por la tercera línea de defensa mediante el ejercicio de auditorías internas, del cumplimiento normativo en materia de talento humano en la ANM.
La OCI tiene previsto para el segundo trimestre dentro del Plan Anual de Auditoria el seguimiento a la politica de conflicto de intereses.</t>
  </si>
  <si>
    <t>Comisión de Personal</t>
  </si>
  <si>
    <t>Concurso abierto de méritos "Proceso de selección 1428 a 1521 de 2020 - Nación 3 y 1547 de 2021 - Nación 3" Modalidad de Ascenso para proveer vacantes definitivas de carrera administrativa ANM.</t>
  </si>
  <si>
    <t>Informes de Auditoría basada en riesgos al proceso de Gestión del Talento Humano</t>
  </si>
  <si>
    <t>Ley de Cuotas</t>
  </si>
  <si>
    <t>4.4 Analizar si se cuenta con políticas claras y comunicadas relacionadas con la responsabilidad de cada servidor sobre el desarrollo y mantenimiento del control interno (1a línea de defensa)</t>
  </si>
  <si>
    <t>La ANM cuenta con la Política de Control Interno donde se define la responsabilidad de los servidores públicos de la entidad sobre el desarrollo y mantenimiento del control interno, la cual se ha comunicado y socializado a través de los procesos de inducción y reinducción, en las campañas adelantadas por el Grupo de Planeación respecto a su difusión. 
 Igualmente la OCI en el marco del desarrollo de las auditorías, adelanta charlas informativas sobre el MIPG y alcance de la séptima dimensión relacionada con el MECI, así como respecto a las responsabilidades de las tres líneas de defensa y la importancia del autocontrol.</t>
  </si>
  <si>
    <t>Actividades de difusión del Modelo Integrado de Planeación y Gestión (MIPG), del Modelo Estandar de Control Interno (MECI) y el Control Interno en entidades Públicas adelantada por la OCI en febrero de la presente anualidad.</t>
  </si>
  <si>
    <t>De acuerdo con lo observado se puede evidenciar que la ANM cuenta con políticas claras y actualizadas donde se establecen las responsabilidades de los funcionarios respecto al SCI y funcionan de manera general.   
  Es necesario continuar con el desarrollo de estrategias que permitan la interiorización efectiva de responsabilidades respecto al SCI por parte de todos los servidores de la ANM.</t>
  </si>
  <si>
    <t>Campañas Fomento de Cultura de Control</t>
  </si>
  <si>
    <t>Jornadas de Inducción y Reinducción</t>
  </si>
  <si>
    <t>Se actualizó Política del Sistema Integrado de Gestión en la ANM mediante Resolución 595 de 20 de septiembre de 2021.</t>
  </si>
  <si>
    <t>Política de Gestión de Riesgos de mayo de 2021</t>
  </si>
  <si>
    <t>Manual de Funciones y Contratos de Prestación de Servicios</t>
  </si>
  <si>
    <t>4.5 Evaluación de las actividades relacionadas con el retiro del personal.</t>
  </si>
  <si>
    <t>Las actividades relacionadas con el retiro del personal, se realizan acordes a la normatividad vigente y sus avances son presentados y evaluados en el Comité Institucional de Gestión y Desempeño.
Verificación por la tercera línea de defensa mediante el ejercicio de auditorías internas del cumplimiento normativo en materia de talento humano en la ANM.</t>
  </si>
  <si>
    <t>La Entidad se ajusta a la normatividad vigente relacionada con el retiro del personal.  Los resultados se presentan ante el Comité Institucional de Gestión y Desempeño, donde se efectúa seguimiento y se hacen recomendaciones, tal como obra en actas del comité.
Verificación por la tercera línea de defensa mediante el ejercicio de auditorías internas del cumplimiento normativo en materia de talento humano en la ANM y evaluación de riesgos.
La OCI tiene previsto para el segundo trimestre dentro del Plan Anual de Auditoria el seguimiento a la politica de conflicto de intereses.</t>
  </si>
  <si>
    <t>Procedimiento "Vinculación y Retiro Laboral" Cód: AP05-P-001</t>
  </si>
  <si>
    <t>Informe de auditoría interna basada en riesgos del cumplimineto normativo en materia de Talento Humano en la ANM.</t>
  </si>
  <si>
    <t>4.6 Evaluar el impacto del Plan Institucional de Capacitación - PIC</t>
  </si>
  <si>
    <t>El Plan de Capacitación Institucional se desarrolla acorde al diagnóstico de necesidades planteadas por todas las áreas de la entidad  para el fortalecimiento de las competencias propias de cada proceso con el fin de dar cumplimiento a las metas institucionales. 
  El PIC se desarrolla con alternancia de manera virtual y presencial dadas las condiciones de pandemia que aún afronta el Planeta mediante herramientas tecnológicas con el fin de integrar a los servidores a nivel nacional.</t>
  </si>
  <si>
    <t>Listas de asistencia a procesos de capacitación virtual y presencial programados en el PIC</t>
  </si>
  <si>
    <t>El Grupo de Talento Humano de la ANM realiza seguimiento al impacto del PIC en las competencias de los servidores públicos capacitados, mediante encuestas de satisfacción donde entre otros aspectos, se mide el grado de pertinencia de los temas impartidos y su impacto en el mejoramiento continuo individual e institucional.</t>
  </si>
  <si>
    <t xml:space="preserve">Listas de asistencia a capacitaciones virtuales con diferentes entidades del estado, tales como DAFP, Fiscalia General de la Nación, Sena, Mintic, Esap, Cnsc, ARL Positiva y Compensar, entre otras. </t>
  </si>
  <si>
    <t>4.7 Evaluación frente a los productos y servicios en los cuales participan los contratistas de apoyo.</t>
  </si>
  <si>
    <t>Los líderes de proceso desde la primera línea de defensa, tienen la responsabilidad de conceptúar frente a las condiciones de calidad de los bienes y servicios encomendados a contratistas.
En los supervisores de contratos desde la segunda línea de defensa, recae la responsabilidad de efectuar el seguimiento de las actividades acordadas en desarrollo de los contratos suscritos por la entidad, mediante la inspección de los bienes y servicios entregados en los casos que aplique, los informes parciales y finales de actividades entregados por los contratistas, así como en los informes de supervisión y actas de recibo a satisfacción.</t>
  </si>
  <si>
    <t>Informes de supervisión contractual.</t>
  </si>
  <si>
    <t>La ANM realiza la evaluación de los bienes y servicios en los que participan los contratistas de apoyo, a través de los líderes de proceso quienes definen las características de calidad y pertinencia, asi como a través de los supervisores de contrato quienes efectúan el seguimiento.
La OCI por su parte realiza el seguimiento a los informes de avance y finales de actividades, a los informes de supervisión y al cumplimiento legal de publicación (SECOP), así como en la verificación de los soportes que sustentan las actividades desarrolladas.</t>
  </si>
  <si>
    <t xml:space="preserve">Actas de recibo a satisfacción </t>
  </si>
  <si>
    <t>Informes periódicos y final de cumplimiento de obligaciones contractuales.</t>
  </si>
  <si>
    <r>
      <rPr>
        <b/>
        <u/>
        <sz val="11"/>
        <color theme="0"/>
        <rFont val="Arial Narrow"/>
        <family val="2"/>
      </rPr>
      <t>Lineamiento 5:</t>
    </r>
    <r>
      <rPr>
        <sz val="11"/>
        <color theme="0"/>
        <rFont val="Arial Narrow"/>
        <family val="2"/>
      </rPr>
      <t xml:space="preserve"> 
La entidad establece líneas de reporte dentro de la entidad para evaluar el funcionamiento del Sistema de Control Interno.</t>
    </r>
  </si>
  <si>
    <t>5.1 Acorde con la estructura del Esquema de Líneas de Defensa se han definido estándares de reporte, periodicidad y responsables frente a diferentes temas críticos de la entidad.</t>
  </si>
  <si>
    <t>Dimension de Informaciòn y Comunicaciòn
Dimensiòn de Control Interno
Lineas de Defensa</t>
  </si>
  <si>
    <t xml:space="preserve">La entidad definió los estándares de reporte, periodicidad y responsabilidades frente a lo definido por el DAFP respecto al esquema de líneas de defensa y frente a la administración del riesgo. </t>
  </si>
  <si>
    <t>Guía para la administración del riesgo y el diseño de controles en entidades públicas - DAFP, incluyendo las tres líneas de defensa..</t>
  </si>
  <si>
    <r>
      <t xml:space="preserve">La entidad tiene definido estándares de reportes, periodicidad y responsables de gestionar la información crítica de la ANM, principalmente relacionada con la gestión de los riesgos, a través de la Politica de Riesgos que entro en vigencia en mes de julio de la vigencia 2021, por otro lado el procedimiento de Gestion integral de riesgos y Oportunidades; de conformidad con los lineamientos de la Guia de Administración del riesgo y el diseño de controles en entidades públicas - DAFP.
</t>
    </r>
    <r>
      <rPr>
        <sz val="11"/>
        <rFont val="Arial Narrow"/>
        <family val="2"/>
      </rPr>
      <t xml:space="preserve">
OCI realiza seguimiento a los riesgos de gestion de manera semestral y para los riesgos de corrupcion de forma cuatrimestral.</t>
    </r>
  </si>
  <si>
    <t>Mapa de Riesgos institucional, acorde con los lineamientos definidos por el DAFP.</t>
  </si>
  <si>
    <t>Politica Riesgos de la ANM</t>
  </si>
  <si>
    <t>Reporte indicadores trimestral</t>
  </si>
  <si>
    <t>Actas comites directivos sesionan de manera periodica para hacer seguimiento a los indicadores.</t>
  </si>
  <si>
    <t>Reportes periodicos de los lideres del proceso a la gestión del riesgo.</t>
  </si>
  <si>
    <t>5.2 La Alta Dirección analiza la información asociada con la generación de reportes financieros.</t>
  </si>
  <si>
    <t xml:space="preserve">
Dimensiòn de Control Interno
Linea de Estrategica</t>
  </si>
  <si>
    <t>La información asociada con la generación de reportes financieros es presentada a la Alta Dirección por el Grupo de Recursos Financieros de la entidad tanto en el Comité Institucional de Gestión y Desempeño como en el Comité Institucional de Coordinación de Control Interno, así como en el Comité de articulación sectorial, en la cual se presentan, analizan y se hacen observaciones a los estados financieros, al informe de Control Interno Contable, a los informes de ejecución presupuestal periódicos tanto de recursos PGN como del SGR. 
De otro lado la Alta Dirección también analiza la información presentada en el Comité de Sostenibilidad Contable por parte del Grupo de Cobro Coactivo (Secretario Técnico), área de Cartera y Grupo de Seguimiento y Control, respecto al castigo de cartera y sus implicaciones para la razonabilidad de los estados financieros de la entidad.</t>
  </si>
  <si>
    <t>Sesiones del Comité Institucional de Gestión y Desempeño</t>
  </si>
  <si>
    <t>La Alta Dirección conoce y analiza la información relacionada con los reportes financieros cuyas observaciones son plasmadas en las respectivas actas por cada comité en el que se presentan reportes financieros, incluyendo la articulación.
La OCI realiza seguimiento mensual y elabora informe trimestrales de acuerdo con la normatividad legal a la austeridad del gasto de la entidad.</t>
  </si>
  <si>
    <t>Sesiones del Comité Institucional de Coordinación de Control Interno</t>
  </si>
  <si>
    <t>Sesiones del Comité Sectorial y Actas comites directivos que para el caso de la ANM sesionan de manera periodica para hacer seguimiento a los indicadores.</t>
  </si>
  <si>
    <t>Sesiones del Comité de Sostenibilidad Contable</t>
  </si>
  <si>
    <t>Actas de los diversos comités</t>
  </si>
  <si>
    <t>Presentación de gestión para el comité sectorial</t>
  </si>
  <si>
    <t>Informes Austeridad del Gasto adelantado por la OCI</t>
  </si>
  <si>
    <t>Informe Auditoria al Proceso de Gestión Financiera adelantado por la OCI.</t>
  </si>
  <si>
    <t>5.3 Teniendo en cuenta la información suministrada por la 2a y 3a línea de defensa se toman decisiones a tiempo para garantizar el cumplimiento de las metas y objetivos.</t>
  </si>
  <si>
    <t>Dimensiòn de Control Interno
Lineas de Defensa</t>
  </si>
  <si>
    <t>La Alta Dirección es retroalimentada de manera permanente por la 2a y 3a línea de defensa con el fin de proveer insumos que fortalezcan la toma de decisiones escalada en el Comité Institucional de Gestión y Desempeño.</t>
  </si>
  <si>
    <t>Revisión por la Alta Dirección</t>
  </si>
  <si>
    <t xml:space="preserve">
El Comité Institucional de Gestion y Desempeño y la segunda linea defensa presentan los informes de gestion a la alta direccion como insumo para forlacer la toma decisiones.
La OCI  presenta a la Primera Línea de Defensa y a la Presidencia los informe definitivos de Auditoría incluidos del PAA del 2022, que incluyen los planes de mejoramiento y seguimientos respectivos los cuales son considerados como insumos en la toma decisiones.</t>
  </si>
  <si>
    <t>Comité Institucional de Gestion y desempeño</t>
  </si>
  <si>
    <t>Comité Institucional de coordinacion del sistema de control interno</t>
  </si>
  <si>
    <t>Planes de mejoramiento en las Auditorias e Informes de Ley (Platafoma ISOLUCION)</t>
  </si>
  <si>
    <t>5.4 Se evalúa la estructura de control a partir de los cambios en procesos, procedimientos, u otras herramientas, a fin de garantizar su adecuada formulación y afectación frente a la gestión del riesgo.</t>
  </si>
  <si>
    <t>Dimension de Gestion con Valores para Resultado
Politica de Fortalecimiento Organizacional y Simplificaciòn de Procesos
Dimension Control Interno
Lineas de Defensa</t>
  </si>
  <si>
    <t xml:space="preserve">Se actualizaron los mapas de riesgos de gestión y corrupción, ajustando la estructura de los controles, acorde con los cambios adoptados en los procesos de acuerdo a la politica de riesgo adoptada por la entidad. </t>
  </si>
  <si>
    <t>Mesas de trabajo con los diferentes procesos.</t>
  </si>
  <si>
    <r>
      <t xml:space="preserve">La estructura de control de la ANM se encuentra ajustada a los cambios adoptados en los procesos y procedimientos de la entidad, garantizando la gestión de sus riesgos mediante la incorporación de controles efectivos, actividades claras y responsables definidos para cada actividad y control.  
</t>
    </r>
    <r>
      <rPr>
        <sz val="11"/>
        <rFont val="Arial Narrow"/>
        <family val="2"/>
      </rPr>
      <t>La OCI presentó en el Comité Institucional de Coordinación del Sistema de Control Interno la propuesta del Plan Anual de Auditoría para el año 2022, el cual fue aprobado en sesión ordinaria del 28 de enero de 2022.</t>
    </r>
  </si>
  <si>
    <t>Publicación del mapa de riesgos de corrupción consolidado.</t>
  </si>
  <si>
    <t>Monitoreo acorde a las líneas de defensa, con sus respectivas observaciones</t>
  </si>
  <si>
    <t>Procedimiento de Gestion Integral de Riesgos y Oportunidades Cód: EST1-P-003 V5 Vigencia: 9 de Septiembre de 2021.</t>
  </si>
  <si>
    <t>Elaboración PAA e Informes de Auditorias</t>
  </si>
  <si>
    <t>5.5 La entidad aprueba y hace seguimiento al Plan Anual de Auditoría presentado y ejecutado por parte de la Oficina de Control Interno.</t>
  </si>
  <si>
    <t>Dimension Control Interno
Linea Estrategica</t>
  </si>
  <si>
    <t>El Plan Anual de Auditoría es aprobado por el Comité Institucional de Coordinación de Control Interno.  La Oficina de Control Interno ejecuta el Plan aprobado y realiza el seguimiento correspondiente retroalimentando en las sesiones del Comité respecto a su desarrollo y posibles dificultades, caso en el cual se solicita aprobación de ajustes.</t>
  </si>
  <si>
    <t>Formulación del Plan Anual de Auditorías - PAA</t>
  </si>
  <si>
    <t>La Oficina de Control Interno en cumplimiento del Plan Anual de Auditoría de acuerdo al cronogragrama establecido, con base en la Matriz de Priorización con enfoque en riesgos y la metodología incuida en la Guía de Auditoría 4.0 del DAFP, lo presenta para aprobación del Comité Institucional de Coordinación de Control Interno, según consta en actas del comité. La ejecución está a cargo de la OCI y el seguimiento lo hace la Alta Dirección.</t>
  </si>
  <si>
    <t>Presentación del PAA</t>
  </si>
  <si>
    <t>Aprobación del PAA</t>
  </si>
  <si>
    <t>Desarrollo, Seguimiento y Resultados al PAA</t>
  </si>
  <si>
    <t>Actas de Comité Institucional de Coordinación del Sistema de Control Interno</t>
  </si>
  <si>
    <t>Publicación del Plan Anual de Auditoria en la página Web ANM y medios internos de comunicación de la entidad.</t>
  </si>
  <si>
    <r>
      <t xml:space="preserve">Seguimiento ejecución Plan Anual de Auditoría - Semestre I Comité Institucional de Control Interno - Acta de Comité del </t>
    </r>
    <r>
      <rPr>
        <sz val="11"/>
        <rFont val="Arial Narrow"/>
        <family val="2"/>
      </rPr>
      <t>28 de enero de 2022.</t>
    </r>
  </si>
  <si>
    <t>Monitoreo a la ejecución del Plan Anual de Auditoria por parte de la Jefe de la Oficina de Control Interno mediante el tablero de control OCI.</t>
  </si>
  <si>
    <t>5.6 La entidad analiza los informes presentados por la Oficina de Control Interno y evalúa su impacto en relación con la mejora institucional.</t>
  </si>
  <si>
    <t>Los informes presentados por la Oficina de Control Interno son analizados por la Alta Dirección, lo cual permite tomar decisiones para la mejora institucional; así mismo, a través de los planes de mejoramiento se busca atender las oportunidades de mejora identificadas.</t>
  </si>
  <si>
    <t>Comunicación del informe a los interesados (Auditados)</t>
  </si>
  <si>
    <t>Los informes de auditoria, evaluación y seguimiento presentados por la Oficina de Control Interno son tenidos en cuenta por la Alta Dirección para la mejora continua y la toma de decisiones de la entidad, y en caso de requerirse, se formulan y monitorean los planes de mejoramiento interno a que haya lugar.</t>
  </si>
  <si>
    <t>Comunicación del informe a la Alta Dirección</t>
  </si>
  <si>
    <t>Presentación de los resultados al Presidente</t>
  </si>
  <si>
    <t>Diligenciamiento y monitoreo del plan de mejoramiento.</t>
  </si>
  <si>
    <t>Generación de alertas preventivas para tomar correctivos inmediatos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</si>
  <si>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</si>
  <si>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u/>
        <sz val="11"/>
        <color theme="0"/>
        <rFont val="Arial Narrow"/>
        <family val="2"/>
      </rPr>
      <t xml:space="preserve">Lineamiento 6: 
</t>
    </r>
    <r>
      <rPr>
        <b/>
        <sz val="11"/>
        <color theme="0"/>
        <rFont val="Arial Narrow"/>
        <family val="2"/>
      </rPr>
      <t xml:space="preserve">Definición de objetivos con suficiente claridad para identificar y evaluar los riesgos relacionados: i)Estratégicos; ii)Operativos; iii)Legales y Presupuestales; iv)De Información Financiera y no Financiera.
</t>
    </r>
  </si>
  <si>
    <r>
      <t xml:space="preserve">Explicación de cómo la Entidad </t>
    </r>
    <r>
      <rPr>
        <b/>
        <u/>
        <sz val="11"/>
        <color theme="0"/>
        <rFont val="Arial Narrow"/>
        <family val="2"/>
      </rPr>
      <t xml:space="preserve">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</si>
  <si>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</si>
  <si>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r>
      <t xml:space="preserve">Funcionando
</t>
    </r>
    <r>
      <rPr>
        <i/>
        <sz val="11"/>
        <color theme="0"/>
        <rFont val="Arial Narrow"/>
        <family val="2"/>
      </rPr>
      <t>(1/2/3)</t>
    </r>
  </si>
  <si>
    <t>6.1  La Entidad cuenta con mecanismos para vincular o relacionar el plan estratégico con los objetivos estratégicos y estos a su vez con los objetivos operativos.</t>
  </si>
  <si>
    <t>Dimension de Direccionamiento Estratetegico y Planeacion.
Politica de Planeacion Institucional</t>
  </si>
  <si>
    <t>En la ANM se cuenta con los mecanismos para vincular o relacionar el plan estratégico y estos a su vez con los objetivos operativos en el “Plan de Acción - Matriz PEI - POA 2022 V.2”, publicado en la página web (https://www.anm.gov.co/?q=content/planes-anm), aunando todas las evidencia se ha logrando identificar de manera veraz la relación entre los objetivos estratégicos y cada uno de los procesos, así mismo se encuentra dentro de la matriz otra columna en la que se resaltan los objetivos de los procesos (operativos) y en seguida se identifican los indicadores con su nombre y formula.  Para concluir resaltamos que el plan estratégico contiene los objetivos estratégicos y estos tienen relación directa con los procesos, por tanto, sus objetivos. De igual manera se pueden observar o seleccionar los tableros de control en I-SOLUCIÓN en donde se identifican para cada proceso y objetivo estratégicos qué indicadores lo componen y por lo tanto permiten su medición.</t>
  </si>
  <si>
    <t>Formulación y seguimiento al plan estratégico.</t>
  </si>
  <si>
    <t>Se observa en el “Plan de Acción - Matriz PEI - POA 2022 V.2”, publicado en la página web (https://www.anm.gov.co/?q=content/planes-anm), se identifica la relación entre los objetivos estratégicos y cada uno de los procesos, así como los objetivos de los procesos (operativos) y en seguida se identifican los indicadores con su nombre y formula.  Lo que evidencia que el plan estratégico contiene los objetivos estratégicos y estos tienen relación directa con los procesos y por tanto sus objetivos. así mismo se observa los tableros de control en Isolución en donde se identifican para cada proceso y objetivo estratégicos que indicadores lo componen y por lo tanto permiten su medición.</t>
  </si>
  <si>
    <t>Formulación y seguimiento al plan de acción.</t>
  </si>
  <si>
    <t>Caracterización de los procesos</t>
  </si>
  <si>
    <t xml:space="preserve">En Comité Directivo y Comité Institucional de Evaluación y Desempeño se analiza la pertinencia de los objetivos institucionales - actas de comités </t>
  </si>
  <si>
    <t>En el Plan Anual de Auditoria el seguimeinto a los Riesgos de Gestion y Corrupcion</t>
  </si>
  <si>
    <t>6.2 Los objetivos de los procesos, programas o proyectos (según aplique) que están definidos, son específicos, medibles, alcanzables, relevantes, delimitados en el tiempo.</t>
  </si>
  <si>
    <t>Dimension de Gestion con Valores para Resultado
Politica de Fortalecimiento Organizacional y Simplificaciòn de Procesos</t>
  </si>
  <si>
    <t>En cuanto a medición, relevancia y delimitación de procesos para lograr determinar si son alcanzables, la ANM cuenta con objetivos claros de los procesos, los programas y proyectos de inversión están definidos y son específicos, medibles, alcanzables, relevantes y delimitados en el tiempo, así como consta en los indicadores de los procesos.   https://www.anm.gov.co/?q=content/planes-anm;isolución/visualización/procesosindicadoresestratégicos/operativos De los proyectos de inversión de la entidad, sus objetivos (general y específicos), alcance (productos, actividades e insumos) y su duración, atienden necesidades delimitadas en el tiempo y su avance se puede observar en el aplicativo de Seguimiento a Proyectos de Inversión (https://spi.dnp.gov.co/). Actualmente la ANM desarrolla 8 proyectos de inversión.</t>
  </si>
  <si>
    <t xml:space="preserve">Las áreas reportan periodicamente los resultados de los indicadores, los cuales hacen parte del seguimiento de la Oficina de Planeación y la Oficina de Control Interno. </t>
  </si>
  <si>
    <t xml:space="preserve">Tanto en el “Plan de Acción - Matriz PEI - POA 2022 V.2”, como en la herramienta Isolución, los objetivos de los procesos tienen asociados indicadores tanto estratégicos como operativos. Estos objetivos son específicos para cada proceso, los indicadores son alcanzables, estableciendo metas para la vigencia, por tanto, están acotados en el tiempo. Así mismo Isolucion permite visualizar los tableros para cada proceso e identificar los indicadores individualmente con el detalle de su alcance en la ficha técnica correspondiente.
</t>
  </si>
  <si>
    <t xml:space="preserve">Cada gerente de proyecto registra la ejecución o avance en el Sistema Unificado de Inversiones y Finanzas Públicas. </t>
  </si>
  <si>
    <t xml:space="preserve">El Grupo de Planeación presenta el seguimiento al indicador establecido en el Plan estrategica Institucional y sectorial.  </t>
  </si>
  <si>
    <t>El Grupo de Control Interno realiza seguimientos, detectando que para  la formulación de la planeación insitucional se tiene en cuenta la misión, segun consta en los informes de auditoria.</t>
  </si>
  <si>
    <t>Portal web https://spi.dnp.gov.co/; Seguimiento a Proyectos de Inversión - SPI</t>
  </si>
  <si>
    <t>Documento Guía del módulo de capacitación
virtual en Teoría de Proyectos - DNP</t>
  </si>
  <si>
    <t>Metodología General Ajustada - MGA (DNP)</t>
  </si>
  <si>
    <t>SINERGIA</t>
  </si>
  <si>
    <t>6.3 La Alta Dirección evalúa periódicamente los objetivos establecidos para asegurar que estos continúan siendo consistentes y apropiados para la Entidad.</t>
  </si>
  <si>
    <t>Dimension de Direccionamiento Estratetegico y Planeacion.
Politica de Planeacion Institucional
Dimension Control Interno
Linea Estrategica</t>
  </si>
  <si>
    <t>La alta dirección de la ANM evalúa periódicamente los objetivos establecidos para asegurar que estos continúan siendo consistentes y apropiados para la entidad haciendo seguimiento a la planeación estratégica, a través de los planes de acción formulados, cuyos resultados son analizados y socializados en el Comité de Gestión y Desempeño.</t>
  </si>
  <si>
    <t>En el comité directivo / gestión y desempeño, se revisa y evalua el cumplimiento de la planeación estratégica con las correspondientes recomendaciones para garantizar que los objetivos sean consistentes y apropiados para el cumplimiento de su misionalidad.</t>
  </si>
  <si>
    <t>Se presentan resultados periódicos de los planes de acción en el Comité Institucional de Gestión y Desempeño, Igualmente se realiza la revisión trimestral de los objetivos estratégicos y operativos a través de la presentación de los tableros de control del mapa estratégico, del mapa de procesos, con el fin de que se ejecuten acciones de mejora. La OCI realiza de manera anual seguimiento a indicadores de cada uno de los procesos y ademas en el Comité Directivo se efectúa revisión permanente del avance en el alcance de metas y objetivos estratégicos.</t>
  </si>
  <si>
    <t>Reporte de Análisis de porcentaje de avance de los planes de la entidad.</t>
  </si>
  <si>
    <t>Presentación en Comité Institucional de Gestión y Desempeño de los resultados de avance.en la ejecución del Plan</t>
  </si>
  <si>
    <t>Presentación para Comité Sectorial de Gestión y Desempeño, donde se detallan los resultados de avance de los objetivos estratégicos.</t>
  </si>
  <si>
    <t>Informe de avance en la gestión (Seguimiento Trimestral Indicadores)</t>
  </si>
  <si>
    <t>Informe Evaluación por Dependencia Indicadores Operativos y Estrategicos.</t>
  </si>
  <si>
    <r>
      <rPr>
        <b/>
        <u/>
        <sz val="11"/>
        <color theme="0"/>
        <rFont val="Arial Narrow"/>
        <family val="2"/>
      </rPr>
      <t xml:space="preserve">Lineamiento 7: 
</t>
    </r>
    <r>
      <rPr>
        <b/>
        <sz val="11"/>
        <color theme="0"/>
        <rFont val="Arial Narrow"/>
        <family val="2"/>
      </rPr>
      <t xml:space="preserve">Identificación y análisis de riesgos (Analiza factores internos y externos; Implica a los niveles apropiados de la dirección; Determina cómo responder a los riesgos; Determina la importancia de los riesgos). 
</t>
    </r>
  </si>
  <si>
    <t>7.1 Teniendo en cuenta la estructura de la política de Administración del Riesgo, su alcance define lineamientos para toda la entidad, incluyendo regionales, áreas tercerizadas u otras instancias que afectan la prestación del servicio.</t>
  </si>
  <si>
    <t>Teniendo en cuenta la estructura de la Política de Administración del Riesgo, su alcance define lineamientos para toda la entidad incluyendo regionales áreas tercerizadas u otras instancias que afectan a la prestación del servicio que fue definida teniendo en cuenta lineamientos para toda la entidad y aplica a todos los procesos de la ANM, y debe ser adoptada por todos los servidores que hacen parte de la Entidad a nivel nacional, independientemente de su forma de vinculación, incluyendo los 11 Puntos de Atención Regional y 9 Estaciones y Puntos de Apoyo de Seguridad y Salvamento Minero en el País</t>
  </si>
  <si>
    <t>Política de Administración de riesgos de la ANM, aprobada por el Comité Institucional de Coordinación del Sistema de Control Interno – Sesión Ordinaria Virtual N° 2 del 31 de mayo de 2021.</t>
  </si>
  <si>
    <t>La Política de Administración del Riesgo de la ANM define lineamientos para toda la entidad y aplica a todos sus procesos y debe ser adoptada por todos los servidores que hacen parte de la Entidad a nivel nacional, independientemente de su forma de vinculación.
La OCI realiza seguimiento a los riesgos de gestion de manera semestral y a los riesgos de corrupción se realiza seguimiento de manera cuatrimestral.</t>
  </si>
  <si>
    <t>Procedimiento Gestión Integral del Riesgo, código EST1–P–003 versión 2, cuyo objetivo es definir las actividades requeridas para la administración integral
de los riesgos de la Agencia Nacional de Minería, con el fin de establecer el tratamiento adecuado y efectivo de los mismos.</t>
  </si>
  <si>
    <t>Mapas de riesgos de gestión y corrupción.</t>
  </si>
  <si>
    <t>Informes de monitoreo semestral a riesgos de gestión en el formato establecido.</t>
  </si>
  <si>
    <t>Informes de monitoreo cuatrimestral a riesgos de corrupción en el formato establecido.</t>
  </si>
  <si>
    <t>7.2 La Oficina de Planeación, Gerencia de Riesgos (donde existan), como 2a línea de defensa, consolidan información clave frente a la gestión del riesgo.</t>
  </si>
  <si>
    <t>Dimension Control Interno 
Lineas de Defensa</t>
  </si>
  <si>
    <t>La oficina de planeación gerencia de riesgos Guía de Administración del Riesgo como segunda línea de defensa consolidan la información clave frente a la gestión del riesgo indica los seguimientos periódicos a realizar, de acuerdo a cada línea de defensa, para lo cual la Oficina de Planeación (segunda línea de defensa), por parte de cada lider de proceso realiza seguimiento semestral a los riesgos de gestión y cuatrimestral a los riesgos de corrupción; así como a la efectividad de los controles establecidos.</t>
  </si>
  <si>
    <t>La Oficina de Planeación realiza y consolida la información relacionada con la gestión de riesgos,cuyo análisi puede consultarse en la página web de la entidad (https://www.anm.gov.co/?q=mapas-de-riesgos-y-politica)</t>
  </si>
  <si>
    <t>Los resultados son presentados en el Comité Institucional de Gestión y Desempeño.</t>
  </si>
  <si>
    <t>Acorde a los resultados, se formulan planes de mejoramiento, en caso de ser necesario.</t>
  </si>
  <si>
    <t>7.3 A partir de la información consolidada y reportada por la 2a línea de defensa (7.2), la Alta Dirección analiza sus resultados y en especial considera si se han presentado materializaciones de riesgo.</t>
  </si>
  <si>
    <t>Con los seguimientos realizados por la segunda línea de defensa la Alta Dirección analiza y toma decisiones acerca de los resultados que son presentados en el Comité Institucional de Gestión y Desempeño con especial atención a riesgos materializados frente a los cuales se efectúa monitoreo al tratamiento y planes de mejora, dispuestos por las áreas y procesos involucrados.</t>
  </si>
  <si>
    <t>La Alta Dirección analiza los resultados entregados por la segunda línea de defensa y efectúa monitoreo a los planes de mejoramiento respecto a riesgos materializados, de haber lugar a ello.  Por su parte la Oficina de Control Interno realiza seguimientos a los planes de mejoramiento y en el Comité Institucional de Coordinación de Control Interno se abordar los seguimientos realizados a los riesgos de gestión y de corrupción.</t>
  </si>
  <si>
    <t>Acta con las decisiones tomadas en sesión del Comité.</t>
  </si>
  <si>
    <t>Monitoreo de planes de mejora por la Alta Dierección a riesgos materializados</t>
  </si>
  <si>
    <t>Comité Institucional de Coordinación de Control Interno y actas</t>
  </si>
  <si>
    <t>Seguimiento Riesgos de Gestión Segundo semestre 2021 y Seguimiento a Riesgos de Corrupción primer cuatrimestre de la Vigencia 2022</t>
  </si>
  <si>
    <t>7.4 Cuando se detectan materializaciones de riesgo, se definen los cursos de acción en relación con la revisión y actualización del mapa de riesgos correspondiente.</t>
  </si>
  <si>
    <t>Dimension de Direccionamiento Estratetegico y Planeacion.
Politica de Planeacion Institucional
Dimension Control Interno 
Lineas de Defensa</t>
  </si>
  <si>
    <t>Durante primer semestre la vigencia 2022 por parte de los lideres de proceso se reporto la  materialización de riesgos de gestión, la entidad cuenta con la metodologia de gestion integral de riesgos y oportunidades   se formula conjuntamente el grupo de planeacion y los procesos involucrados los respectivos planes de accion.</t>
  </si>
  <si>
    <t>Mapa de Riesgos actualizados.</t>
  </si>
  <si>
    <t xml:space="preserve">La Oficina de Control Interno realizó monitoreo a los mapas de riesgos, de gstion y corrupcion, verificando si se materializa un riesgo, el proceso formula plan de mejora. A lo cual la Oficina le hace el respectivo seguimiento.  La OCI efectuara revisión a los riesgos de gestión materializados.
</t>
  </si>
  <si>
    <t>Planes de Mejora formulados.</t>
  </si>
  <si>
    <t>Informe de seguimiento a riesgos de gestión y corrupción por parte de la OCI.</t>
  </si>
  <si>
    <t>Procedimieno Gestión Integral de Riesgos y Oportunidades</t>
  </si>
  <si>
    <t>ISOLUCION Modulo Mejoramiento</t>
  </si>
  <si>
    <t>7.5 Se llevan a cabo seguimientos a las acciones definidas para resolver materializaciones de riesgo detectadas.</t>
  </si>
  <si>
    <t>Dimension de Evaluacion de Resultados 
Politica de Seguimiento y evaluacion al Desempeño Institucional.
Dimension Control Interno 
Lineas de Defensa</t>
  </si>
  <si>
    <t>En el mapa de riesgos, se encuentra definido el plan de tratamiento con las acciones a seguir, en caso de materializarse algún riesgo, incluyendo el análisi de la causa raiz que originó la materialización, la definición de actividades de contingencia inmediatas y de mediano y largo plazo y medición de la efectividad de las acciones adelantadas..</t>
  </si>
  <si>
    <t>Monitoreo de las tres líneas de defensa a los mapas de riesgos.</t>
  </si>
  <si>
    <t>El seguimiento a esta acción, la Oficina de Control Interno realiza monitoreo a los mapas de riesgos como tercera línea de defensa y presenta recomendaciones.  Realiza asesoría a los líderes de proceso involucrados para la adecuada identificacion de riesgos y gestión de las actividades definidas en los planes de mejora y acompaña en el seguimiento a la valoración de los riesgos materializados.</t>
  </si>
  <si>
    <t>Seguimiento y asistencia por parte de la OCI a los Planes de Mejoramiento a través de Isolución</t>
  </si>
  <si>
    <r>
      <rPr>
        <b/>
        <u/>
        <sz val="11"/>
        <color theme="0"/>
        <rFont val="Arial Narrow"/>
        <family val="2"/>
      </rPr>
      <t xml:space="preserve">Lineamiento 8: 
</t>
    </r>
    <r>
      <rPr>
        <b/>
        <sz val="11"/>
        <color theme="0"/>
        <rFont val="Arial Narrow"/>
        <family val="2"/>
      </rPr>
      <t xml:space="preserve">Evaluación del riesgo de fraude o corrupción. 
Cumplimiento artículo 73 de la Ley 1474 de 2011, relacionado con la prevención de los riesgos de corrupción.
</t>
    </r>
  </si>
  <si>
    <t>8.1 La Alta Dirección acorde con el análisis del entorno interno y externo, define los procesos, programas o proyectos (según aplique), susceptibles de posibles actos de corrupción.</t>
  </si>
  <si>
    <t>La entidad estableció el programa de ética y transparencia a través la resolución 714 del 04 de diciembre 2018 y posteriormente se establecieron los grupos de verificación médiate la resolución  135 del 15 de marzo 2019, con el fin de realizar análisis al entorno interno y externo que pueda afectar los procesos, programas o proyectos de la entidad con posibles actos de corrupción o irregularidades</t>
  </si>
  <si>
    <t>En el ejercicio de asesoría y acompañiento por parte de la OCI, se han realizado mesas de trabajo articulados con la segunda línea de defensa.</t>
  </si>
  <si>
    <t>Los lideres de los procesos  define los programas y proyectos susceptibles de posibles actos de corrupción acorde con el análisis interno y externo del entorno de la entidad.  Por su parte la  Oficina de Control Interno realiza monitoreo cuatrimestral,  como tercera línea de defensa, a la gestión de los riesgos de corrupción de la ANM.  Adicinalmente en ejerccio de las adutirorias programadas en el Plan Anual de Auditoría, éstas se adelantan con enfoque en los riesgos tanto de gestión como de corrupción.
La primera y segunda línea de defensa efectúan evaluación permanente del contexto interno y externo con el fin de monitorear la pertinencia y posibles ajustes de los riesgos y controles del Mapa de Riesgos de Corrupción de la entidad.</t>
  </si>
  <si>
    <t xml:space="preserve">Versión actualizada del Mapa de Riesgos de Gestión y de Corrupción de la entidad </t>
  </si>
  <si>
    <t>PROGRAMA DE ÉTICA Y TRANSPARENCIA</t>
  </si>
  <si>
    <t>Canal Etico</t>
  </si>
  <si>
    <t>Resolución 714 del 04 de diciembre 2018</t>
  </si>
  <si>
    <t>Resolución  135 del 15 de marzo 2019</t>
  </si>
  <si>
    <t>Seguimiento al Plan Anticorrupción y de Atención al Ciudadano</t>
  </si>
  <si>
    <t>8.2 La Alta Dirección monitorea los riesgos de corrupción con la periodicidad establecida en la Política de Administración del Riesgo.</t>
  </si>
  <si>
    <t>Dimension de Control Interno
Linea Estrategica</t>
  </si>
  <si>
    <t>La entidad en el Comité Institucional de Gestión y Desempeño ademas en el Comité Institucional de Coordinación de Control Interno, costituido por la Alta Dirección y líderes de proceso, verifica el seguimiento a los riesgos de Gestión de Corrupción adelantados por la segunda y tercera línea de defensa.</t>
  </si>
  <si>
    <t>Se cuenta con el monitoreo de los riesgos de corrupción de la primera y segunda línea de defensa.</t>
  </si>
  <si>
    <t xml:space="preserve">La OCI realiza seguimiento y control a las acciones contempladas en la herramienta “Estrategias para la construcción del Plan
Anticorrupción y de Atención al Ciudadano”  y las actividades programadas en el Plan Anticorrupción y de Atención al Ciudadano de la vigencia 2022 de la ANM, en cumplimiento del Decreto 124 de 2016.  Los resultados del seguimiento son presentados a la Alta Dirección para su monitoreo respectivo. </t>
  </si>
  <si>
    <t>Informes de seguimientoa las estrategias del Plan Anticorrupción y de Atención al Ciudadano</t>
  </si>
  <si>
    <t>Seguimiento a la Ley 1712 del 2014 "Ley de Transparencia y Acceso a la Información"</t>
  </si>
  <si>
    <t>8.3 Para el desarrollo de las actividades de control, la entidad considera la adecuada división de las funciones y que éstas se encuentren segregadas en diferentes personas para reducir el riesgo de acciones fraudulentas.</t>
  </si>
  <si>
    <t>Dimension de Contro Interno
Lineas de Defensa</t>
  </si>
  <si>
    <t>La entidad cuenta con una Política de administración del riesgo, procedimiento Gestión Integral de Riesgos y Oportunidades, que incluye  las responsabilidades desde la primera, segunda y tercera línea de defensa.</t>
  </si>
  <si>
    <t>Definición de cada perfil de usuario por parte de los gerentes de las áreas.</t>
  </si>
  <si>
    <t xml:space="preserve">En la verificación realizada por la tercera línea de defensa, se observa el rol y responsabilidad de cada uno de los actores que integran la gestión del riesgo, donde se determinó que cada usuario cuenta con un perfil acorde a las funciones asignadas, garantizando la segregacion de funciones. </t>
  </si>
  <si>
    <t xml:space="preserve">Guía para la administración del riesgo y el diseño de controles en entidades públicas </t>
  </si>
  <si>
    <t>Procedimiento Gestión Integral de Riesgos y Oportunidades</t>
  </si>
  <si>
    <t>Manual de Funciones</t>
  </si>
  <si>
    <t>Mapa de Procesos en ISOLUCION</t>
  </si>
  <si>
    <t>8.4 La Alta Dirección evalúa fallas en los controles (diseño y ejecución) para definir cursos de acción apropiados para su mejora.</t>
  </si>
  <si>
    <t>En el Comité de Gestión y Desempeño . la Alta Dirección analiza y toma decisiones acerca de los resultados obtenidos en los seguimientos a los controles, que son presentados en el Comité Institucional de Gestión y Desempeño.  Durante el seguimiento efectuado a los riesgos por la segunda y tercera línea de defensa se evalúa la efectividad de los controles y su coherencia con el riesgo identificado</t>
  </si>
  <si>
    <t>La Oficina de Control Interno realizó seguimiento a los temas tratados en el Comité Institucional de Gestión y Desempeño, observando que las fallas en los controles son materia de evaluación, cuyo alcance se plasma en las actas del Comité.
La OCI plasma una hoja de ruta en el Plan Anual de Auditoria donde identifica fallas en los controles para que los lideres de los procesos tomen los correctivos necesarios o mejoras a implementar.</t>
  </si>
  <si>
    <t>Acta con las decisiones tomadas en sesión del Comité Institucional de Gestión y Desempeño.</t>
  </si>
  <si>
    <t>Informes de seguimiento a riesgos de Gestión y de Corrupcción por parte de la OCI</t>
  </si>
  <si>
    <t>Informe de Auditoria e Informe de Ley presentados por la OCI</t>
  </si>
  <si>
    <r>
      <rPr>
        <b/>
        <u/>
        <sz val="11"/>
        <color theme="0"/>
        <rFont val="Arial Narrow"/>
        <family val="2"/>
      </rPr>
      <t xml:space="preserve">
Lineamiento 9:</t>
    </r>
    <r>
      <rPr>
        <b/>
        <sz val="11"/>
        <color theme="0"/>
        <rFont val="Arial Narrow"/>
        <family val="2"/>
      </rPr>
      <t xml:space="preserve"> </t>
    </r>
    <r>
      <rPr>
        <sz val="11"/>
        <color theme="0"/>
        <rFont val="Arial Narrow"/>
        <family val="2"/>
      </rPr>
      <t xml:space="preserve">Identificación y análisis de cambios significativos </t>
    </r>
  </si>
  <si>
    <t>9.1 Acorde con lo establecido en la política de Administración del Riesgo, se monitorean los factores internos y externos definidos para la entidad, a fin de establecer cambios en el entorno que determinen nuevos riesgos o ajustes a los existentes.</t>
  </si>
  <si>
    <t>Dimension de Direccionamiento Estrategico 
Politica de Planeacion Institucional</t>
  </si>
  <si>
    <t>De acuerdo con la Política e Riesgos de la ANM, en el Comité Institucional de Gestión y Desempeño, se monitorean los factores internos y externos del entorno que puedan derivar en riesgos emergentes o ajustes a los existentes.  Derivado de este análisis se establecen ajustes al mapa de riesgos de haber lugar a ello.</t>
  </si>
  <si>
    <t>En seguimiento se observó que identificados cambios en el entorno, los mapas de riegos son actualizados por el Grupo de Planeación en articulación con los líderes de proceso involucrados,a estos riesgos  la  Oficina de Control Interno realiza monitoreo al proceso de ajuste de acuerdo con el rol de la tercera línea de defensa.</t>
  </si>
  <si>
    <t>Actas de las sesiones del Comité.Institucional de Gestión y Desempeño</t>
  </si>
  <si>
    <t>9.2 La Alta Dirección analiza los riesgos asociados a actividades tercerizadas, regionales u otras figuras externas que afecten la prestación del servicio a los usuarios, basados en los informes de la segunda y tercera linea de defensa.</t>
  </si>
  <si>
    <t>Dimension de Control Interno
Lineas de Defensa</t>
  </si>
  <si>
    <t xml:space="preserve">En Comité Institucional de Gestión y Desempeño y el Comite de Contratación Institucional  se analizan los riesgos que son monitoreados por la segunda y tercera línea de defensa, donde se tienen en cuenta los factores internos y externos que afectan los riesgos de la entidad a nivel nacional. </t>
  </si>
  <si>
    <t>Monitoreo de la segunda y tercera línea de defensa a los mapas de riesgos, teniendo en cuenta los factores internos y externos.</t>
  </si>
  <si>
    <t>En el Comité Institucional  de Gestión y Desempeño y en el Comite de Contratación Institucional, se analizaron los riesgos asociados a actividades tercerizadas, regionales u otras figuras externas que afectan la prestacion del servicio a los usuarios, basados en los informes de la segunda y tercera linea de defensa que sirven de insumo para la mejora continua y la toma de decisiones por parte de la Alta Dirección y líderes de proceso..</t>
  </si>
  <si>
    <t>Actas de las sesiones de los Comités.</t>
  </si>
  <si>
    <t>Informes de seguimiento a riesgos de la ANM por la OCI.</t>
  </si>
  <si>
    <t>9.3 La Alta Dirección monitorea los riesgos aceptados revisando que sus condiciones no hayan cambiado y definir su pertinencia para sostenerlos o ajustarlos.</t>
  </si>
  <si>
    <t>Los líderes de proceso monitorean los riesgos aceptados atendiendo los factores internos y externos para definir que no hayan cambiado sus condiciones y establecer acciones de ajuste cuando es necesario.  Este monitoreo es socializado a la Alta Dirección en el Informe de seguimiento a riesgos de gestión y corrupción realizado por la segunda y tercera línea de defensa.</t>
  </si>
  <si>
    <t>Monitoreo de la  primera línea de defensa a los mapas de riesgos.</t>
  </si>
  <si>
    <t>En el seguimiento realizado se observó que la Alta Dirección analiza los riesgos aceptados revisando que sus condiciones no hayan cambiado y definen su pertinencia para mantenerlos o ajustarlos, mediante los informes de seguimiento a riesgos presentados por la segunda y tercera línea de defensa.</t>
  </si>
  <si>
    <t>Mapas de riesgos actualizados</t>
  </si>
  <si>
    <t>Informes de seguimiento a riesgos efectuados por la tercera línea de defensa</t>
  </si>
  <si>
    <t>9.4 La Alta Dirección evalúa fallas en los controles (diseño y ejecución) para definir cursos de acción apropiados para su mejora, basados en los informes de la segunda y tercera linea de defensa.</t>
  </si>
  <si>
    <t>La Alta Dirección analiza y toma decisiones acerca de los resultados obtenidos en los seguimientos a los controles, que son presentados en el Comité Institucional de Gestión y Desempeño.  Durante el seguimiento efectuado a los riesgos por la segunda y tercera línea de defensa se evalúa la efectividad de los controles y su coherencia con el riesgo identificado, acción que de no alinearse, es informada a la Alta Dirección a través del Comité de Gestión y Desempeño.</t>
  </si>
  <si>
    <t>Monitoreo de la segunda y tercera línea de defensa a los mapas de riesgos.</t>
  </si>
  <si>
    <t>La Oficina de Control Interno realizó seguimiento a los temas tratados en el Comité Institucional de Gestión y Desempeño, observando que las fallas en los controles son materia de evaluación por la Alta Dirección, cuyo alcance y decisiones se plasma en las actas del Comité.  Por su parte la Oficina de Control Interno realiza monitoreo a los mapas de riesgos y seguimiento a los planes de mejoramiento que se derivan de dichas acciones.</t>
  </si>
  <si>
    <t>Oportunidad de mejora</t>
  </si>
  <si>
    <t>Informes de seguimiento a riesgos por parte de la OCI</t>
  </si>
  <si>
    <t>9.5 La entidad analiza el impacto sobre el control interno por cambios en los diferentes niveles organizacionales.</t>
  </si>
  <si>
    <t>Dimension de Direccionamiento Estrategico y Planeacion
Politica de Planeacion Institucional
Dimension de Control Interno
Linea Estrategica</t>
  </si>
  <si>
    <t>La Entidad realiza estudios de diagnósticos para presentar a las diferentes instancias del Estado.</t>
  </si>
  <si>
    <t>Acuerdos de gestión</t>
  </si>
  <si>
    <t>En seguimiento se observó que, el impacto sobre el control interno es analizado en los diferentes niveles organizacionales de la entidad.</t>
  </si>
  <si>
    <t>Informe de seguimiento a acuerdos de gestión por parte del Grupo de Talento Humano</t>
  </si>
  <si>
    <t>Evaluación de desempeño</t>
  </si>
  <si>
    <t>Informe de Evaluacion independiente (Indicadores Operativos y Estrategicos)</t>
  </si>
  <si>
    <t>Organigrama y Manual de Funciones</t>
  </si>
  <si>
    <t>Normograma</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</si>
  <si>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</si>
  <si>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u/>
        <sz val="11"/>
        <color theme="0"/>
        <rFont val="Arial Narrow"/>
        <family val="2"/>
      </rPr>
      <t xml:space="preserve">
Lineamiento 10: 
</t>
    </r>
    <r>
      <rPr>
        <b/>
        <sz val="11"/>
        <color theme="0"/>
        <rFont val="Arial Narrow"/>
        <family val="2"/>
      </rPr>
      <t>Diseño y desarrollo de actividades de control (Integra el desarrollo de controles con la evaluación de riesgos; tiene en cuenta a qué nivel se aplican las actividades; facilita la segregación de funciones).</t>
    </r>
  </si>
  <si>
    <r>
      <t>Explicación de cómo la Entidad</t>
    </r>
    <r>
      <rPr>
        <b/>
        <u/>
        <sz val="11"/>
        <color theme="0"/>
        <rFont val="Arial Narrow"/>
        <family val="2"/>
      </rPr>
      <t xml:space="preserve"> 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</si>
  <si>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Funcionando</t>
    </r>
    <r>
      <rPr>
        <i/>
        <sz val="11"/>
        <color theme="0"/>
        <rFont val="Arial Narrow"/>
        <family val="2"/>
      </rPr>
      <t xml:space="preserve">
(1/2/3)</t>
    </r>
  </si>
  <si>
    <t>10.1 Para el desarrollo de las actividades de control, la entidad considera la adecuada división de las funciones y que éstas se encuentren segregadas en diferentes personas para reducir el riesgo de error o de incumplimientos de alto impacto en la operación.</t>
  </si>
  <si>
    <t>La entidad ha establecido la Política de administración del riesgo, el procedimiento Gestión Integral de Riesgos y Oportunidades, que incluye  las responsabilidades desde la primera, segunda y tercera línea de defensa.</t>
  </si>
  <si>
    <t>La OCI en observancia de la tercera línea de defensa,verifico el cumplimiento del rol y responsabilidad de cada uno de los actores que integran la gestión del riesgo,desde su definición, monitoreo y verificación.</t>
  </si>
  <si>
    <t>La ANM emitió la Resolución 710 de 2021, modificando el manual de funciones y distribuyendo funciones entre el Grupo de Participación Ciudadana y el Grupo de Notificaciones para mejorar la atención al usuario y agilizar tiempos en la notificación de los actos administrativos que emite la entidad.</t>
  </si>
  <si>
    <t>Organigrama y Mapa de Procesos Agencia Nacional de Minería</t>
  </si>
  <si>
    <t>Resolución 206 de 2013 y sus respectivas modificaciones (Conformación Grupos de Trabajo)</t>
  </si>
  <si>
    <t>La ANM cuenta con una Política Contable adoptada a través de la Resolución 743 de 19 de diciembre de 2017, adicionada por la Resolución No. 272 de 16 de julio de 2020</t>
  </si>
  <si>
    <t>Procedimiento, Guías e Instructivos que obran en ISOLUCION en materia de distribución y asignación de funciones en los Grupos de Trabajo</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</si>
  <si>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</si>
  <si>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La ANM ha identificado en el mapa de riesgos de gestión, situaciones ante la falta de personal y recursos financieros, así mismo ha establecido controles como alternativas que puedan afectar el desempeño de la organización</t>
  </si>
  <si>
    <t>Mapa de Riesgos de Gestión</t>
  </si>
  <si>
    <r>
      <t xml:space="preserve">En el seguimiento realizado, se observa que la entidad  ha gestionado alternativas de solución, como la implementación de vinculación del personal a través de los concursos de méritos en convenio con la Comisión Nacional del Servicio Civil.
</t>
    </r>
    <r>
      <rPr>
        <sz val="11"/>
        <rFont val="Arial Narrow"/>
        <family val="2"/>
      </rPr>
      <t>La OCI evidenció en el seguimiento realizado a los riesgos de gestión de las distintas áreas la insuficiencia de recurso humano para apoyo en ciertas funciones.</t>
    </r>
  </si>
  <si>
    <t>Plan de Vacantes</t>
  </si>
  <si>
    <t>PAA</t>
  </si>
  <si>
    <t>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</si>
  <si>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</si>
  <si>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t>La entidad adoptó el Sistema Integrado de Gestión, Sistema de Gestión de Calidad, Sistema de Seguridad y Salud en el Trabajo, Sistema Gestión Ambiental y Sistema de Gestión de Seguridad de la Información en articulación con el Sistema de Control Interno.</t>
  </si>
  <si>
    <r>
      <t xml:space="preserve">En el seguimiento realizado, se observa que la entidad establecio la interacción de los sistemas integrados de gestión, los cuales se encuentran documentados en la plataforma Isolucion, lo que refleja la articulación de los sistemas, dando como resultado que la entidad este certificada en la norma ISO 9001:2015, </t>
    </r>
    <r>
      <rPr>
        <sz val="11"/>
        <rFont val="Arial Narrow"/>
        <family val="2"/>
      </rPr>
      <t>ISO 14001:2015 y OHSAS</t>
    </r>
    <r>
      <rPr>
        <sz val="11"/>
        <color theme="1"/>
        <rFont val="Arial Narrow"/>
        <family val="2"/>
      </rPr>
      <t xml:space="preserve"> 18001:2007, en proceso de transición la adopción de la norma ISO 45001:2018 y en inicio de certificación de la norma ISO</t>
    </r>
    <r>
      <rPr>
        <sz val="11"/>
        <rFont val="Arial Narrow"/>
        <family val="2"/>
      </rPr>
      <t xml:space="preserve"> 27001:2013</t>
    </r>
  </si>
  <si>
    <t>Mapa de Procesos de la ANM</t>
  </si>
  <si>
    <t>Política del Sistema Integrado de Gestión y objetivos del SIG por Subcomponentes, adoptada y publicada en la Web de la ANM</t>
  </si>
  <si>
    <t>Manual Sistema Integrado de Gestión.</t>
  </si>
  <si>
    <r>
      <rPr>
        <b/>
        <u/>
        <sz val="11"/>
        <color theme="0"/>
        <rFont val="Arial Narrow"/>
        <family val="2"/>
      </rPr>
      <t xml:space="preserve">Lineamiento 11: 
</t>
    </r>
    <r>
      <rPr>
        <b/>
        <sz val="11"/>
        <color theme="0"/>
        <rFont val="Arial Narrow"/>
        <family val="2"/>
      </rPr>
      <t>Seleccionar y Desarrolla controles generales sobre TI para apoyar la consecución de los objetivos .</t>
    </r>
  </si>
  <si>
    <t>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</si>
  <si>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</si>
  <si>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t>La entidad establecio  un proceso denominado Administración de Tecnologías de la Información, incoporando procedimientos relacionados a la adopción de controles que se reflejan en el Sistema de Gestión y Seguridad de la Información, Gestión de Proyectos Tecnológicos; lo anterior se encuentra articulado con el Manual de Politicas de Seguridad de la Información, alienados al Plan Estratégico de Tecnologías de Información (PETIC)</t>
  </si>
  <si>
    <t>Plan Anual de Auditorías</t>
  </si>
  <si>
    <t>En los seguimientos adelantados, se observa que la entidad ha venido realizando diversas actividades encaminadas a conservar la Polítca  de Seguridad Digital, liderado desde la primera línea de defensa, que a su vez es la responsable de presentar ante el comité de contratación todo lo relacionado a las adquisiciones en materia de hardware y software, así como la contratación de procesos para garantizar el mantenimiento de la infraestructura tecnológica de la entidad.</t>
  </si>
  <si>
    <t xml:space="preserve">Procedimientos </t>
  </si>
  <si>
    <t>Proyecto de Inversión</t>
  </si>
  <si>
    <t>Mesa de Arquitectura Empresarial</t>
  </si>
  <si>
    <t>Comité de Contratación</t>
  </si>
  <si>
    <t>En el mes de abril la ANM actualizó el Plan Estratégico de Tecnologías de la Información y las Comunicaciones - PETIC</t>
  </si>
  <si>
    <t>11.2  Para los proveedores de tecnología  selecciona y desarrolla actividades de control internas sobre las actividades realizadas por el proveedor de servicios.</t>
  </si>
  <si>
    <t>Para las adquisiciones de tecnología, estas se desarrollan conforme las normas establecidas para contratación pública, inclusive la selección de procesos se encuentran ajustados a los acuerdos marcos de precios, aplicando controles relacionados a la recepción y expedición de actas de constancia de recibo a satisfación.</t>
  </si>
  <si>
    <t>Manual de Contratación</t>
  </si>
  <si>
    <t xml:space="preserve">En el Seguimiento realizado se ha observado los controles ejercidos por la primera línea de defensa, los cuales se reflejan en los informes de supervisión y actas final de ejecución de contratos. 
 La OCI asiste a los comité de Contratación en los cuales tiene voz y no voto para verificar la ejecución del proceso de contratación. </t>
  </si>
  <si>
    <t>Comités de Contración</t>
  </si>
  <si>
    <t>Informes de Supervisión</t>
  </si>
  <si>
    <t>Arquitectura Empresarial</t>
  </si>
  <si>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</si>
  <si>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</si>
  <si>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La ANM cuenta con un Manual de Funciones, reglamentación conforme la estructura organizacional de la entidad, la cual se refleja en la designación de roles y perfiles según cada sistema de información.</t>
  </si>
  <si>
    <t xml:space="preserve">La OCI en el seguimiento observa que los lideres de los procesos, realizan activides acorde al rol designado, así como aplicación de controles para la designación de roles conforme los requisitos requeridos en el perfil. </t>
  </si>
  <si>
    <t>Manual de Usuarios Sistema SGD, Anna Minería, Expediente Minero Digital</t>
  </si>
  <si>
    <t>Sistema Isolucion</t>
  </si>
  <si>
    <t xml:space="preserve">11.4 Se cuenta con información de la 3a línea de defensa, como evaluador independiente en relación con los controles implementados por el proveedor de servicios, para  asegurar que los riesgos relacionados se mitigan.
</t>
  </si>
  <si>
    <t>Dimension Control Interno
Tercera Linea de Defensa</t>
  </si>
  <si>
    <t>La entidad cuenta la identificación de los riesgos de gestión y de corrupción, establecidos con la primera, segunda y tercera linea de defensa, los cuales se tienen identificados y tratados con la implementación de controles para mitigar los riesgos. La entidad viene gestionando la implementación de los riesgos de seguridad de la información.</t>
  </si>
  <si>
    <t>Mapas de Riesgos de Gestión</t>
  </si>
  <si>
    <t xml:space="preserve">La Entidad a través de la 3ra línea de defensa, realiza seguimiento a los riesgos identificados, generando alertas y recomendaciones en cuanto a la aplicación de los controles para mitigar la materialización de los riesgos. Seguimiento de ley que se realizan trimestralmente para los riesgos de gestión y cuatrimestralmente para los riesgos de corrupcion. </t>
  </si>
  <si>
    <t>Mapa de Riesgos de Corrupción</t>
  </si>
  <si>
    <t>Monitoreo y Seguimiento de los riesgos</t>
  </si>
  <si>
    <t>Informes de auditoría interna e Informes de Ley</t>
  </si>
  <si>
    <t>Seguimiento a riesgos de gestión y corrupción - Informes de ley (Semestral I y cuatrimestral I - 2022)</t>
  </si>
  <si>
    <r>
      <rPr>
        <b/>
        <u/>
        <sz val="11"/>
        <color theme="0"/>
        <rFont val="Arial Narrow"/>
        <family val="2"/>
      </rPr>
      <t xml:space="preserve">Lineamiento 12: 
</t>
    </r>
    <r>
      <rPr>
        <b/>
        <sz val="11"/>
        <color theme="0"/>
        <rFont val="Arial Narrow"/>
        <family val="2"/>
      </rPr>
      <t>Despliegue de políticas y procedimientos (Establece responsabilidades sobre la ejecución de las políticas y procedimientos; Adopta medidas correctivas; Revisa las políticas y procedimientos).</t>
    </r>
  </si>
  <si>
    <t xml:space="preserve">12.1 Se evalúa la actualización de procesos, procedimientos, políticas de operación, instructivos, manuales u otras herramientas para garantizar la aplicación adecuada de las principales actividades de control.
</t>
  </si>
  <si>
    <t>Dimension de Gestion con Valores para el Resultado
Politica de Fortalecimiento Organizacional y Simplificacion de Procesos.</t>
  </si>
  <si>
    <t>La ANM realiza actualización de las políticas, procedimientos, instructivos, guías y manuales los cuales incorporan puntos de control y se verifica su aplicación a través de procesos de auditoría internas de calidad y de gestión.</t>
  </si>
  <si>
    <t xml:space="preserve">La OCI en el ejercicio de su función de asesoría y acompañamiento, ha realizado mesas de trabajo articulados con la segunda línea de defensa y ajustados a la política de operación por procesos definidas por la organización y realiza seguimiento a MIPG a través de la realización de las auditorias internas en la séptima dimensión.
</t>
  </si>
  <si>
    <t>Manual Sistema Integrado de Gestión</t>
  </si>
  <si>
    <t>Adopción e Implementación del Modelo Integrado de Planeación y Gestión - MIPG en la ANM</t>
  </si>
  <si>
    <t>12.2  El diseño de controles se evalúa frente a la gestión del riesgo.</t>
  </si>
  <si>
    <t xml:space="preserve">Todas las Dimensiones de MIPG 
</t>
  </si>
  <si>
    <t xml:space="preserve">
Los controles se diseñan atendiendo lo establecido en las instrucciones de la Política de Administración del Riesgo de la entidad, articulada con los lineamientos que en materia de gestión del riesgo imparte el DAFP.</t>
  </si>
  <si>
    <t>Política Administración del Riesgo</t>
  </si>
  <si>
    <t>Desde la 3ra Línea de defensa, se realiza verificación del diseño de los controles establecidos para mitigar el riesgo de gestión y de corrupción, los cuales se reflejan en la evaluación realizada por la OCI y se publica en el link transparencia de la entidad.</t>
  </si>
  <si>
    <t>Informes de auditoría interna</t>
  </si>
  <si>
    <t>Seguimiento a riesgos de gestión y corrupción - Informes de ley.</t>
  </si>
  <si>
    <t>Seguimiento Plan Anticorrupción</t>
  </si>
  <si>
    <t xml:space="preserve">12.3  Monitoreo a los riesgos acorde con la política de administración de riesgo establecida para la entidad.
</t>
  </si>
  <si>
    <t>Dimension de Direccionamiento Estrategico y Planeacion
Politica de Planeacion Institucional.</t>
  </si>
  <si>
    <t>La entida adopto la política de administración de riesgo, cuenta con la definición de los responsables y roles establecidos desde la construcción de la política, documento que incorpora el nivel de responsabilidad para el monitoreo, el cual está a cargo de los líderes de proceso con la periodicidad definida.</t>
  </si>
  <si>
    <t>Desde la 3ra Línea de defensa, se realiza seguimiento de monitoreo al mapa de riesgos de gestión y de corrupción, los cuales se reflejan en la evaluación realizada por la OCI conforme la periodicidad establecida en la ley, así como en el desarrollo de los procesos auditores, informes publicados en el link transparencia de la entidad.</t>
  </si>
  <si>
    <t>Monitoreo de los riesgos</t>
  </si>
  <si>
    <t xml:space="preserve">Seguimiento a riesgos de gestión y corrupción - Informes de ley </t>
  </si>
  <si>
    <t>12.4 Verificación de que los responsables estén ejecutando los controles tal como han sido diseñados.</t>
  </si>
  <si>
    <t>Dimension Control Interno
Segunda Linea de Defensa</t>
  </si>
  <si>
    <t>La entidad cuenta con el procedimiento Gestión Integral de Riesgos y Oportunidades, donde se establece la responsabilidad en el ejecución de los controles definidos.</t>
  </si>
  <si>
    <t>En seguimiento se determinó que los responsables de los controles los ejecutan, sin embargo algunos procesos no lo realizan tal como fueron diseñados.
La Oficina de Control Interno, como tercera línea de defensa, realiza los monitoreos de los riesgos y los controles de cada proceso y dentro de las auditorías de gestión que se  llevan a cabo, se analizan los riesgos y los controles del proceso auditado.</t>
  </si>
  <si>
    <t>12.5  Se evalúa la adecuación de los controles a las especificidades de cada proceso, considerando cambios en regulaciones, estructuras internas u otros aspectos que determinen cambios en su diseño.</t>
  </si>
  <si>
    <t>Dimension Control Interno
Lineas de Defensa</t>
  </si>
  <si>
    <t>La ANM establecio el procedimiento Gestión Integral de Riesgos y Oportunidades, donde se establece la la responsabilidad para verificar la adecuación de los controles definidos en cada proceso.</t>
  </si>
  <si>
    <t>Los procesos de evaluación que realiza la Oficina de Control Interno, se centran en la verificación y seguimiento de los controles definidos en cada proceso, en los mapas de riesgos definidos y en el desarrollo de los procesos auditores conforme a la Ley y al Plan Anual de Auditoria..</t>
  </si>
  <si>
    <t>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</si>
  <si>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r>
      <t xml:space="preserve">
Lineamiento 13: 
</t>
    </r>
    <r>
      <rPr>
        <b/>
        <sz val="11"/>
        <color theme="0"/>
        <rFont val="Arial Narrow"/>
        <family val="2"/>
      </rPr>
      <t>Utilización de información relevante (Identifica requisitos de información; Capta fuentes de datos internas y externas; Procesa datos relevantes y los transforma en información).</t>
    </r>
  </si>
  <si>
    <t>13.1 La entidad ha diseñado sistemas de información para capturar y procesar datos y transformarlos en información para alcanzar los requerimientos de información definidos.</t>
  </si>
  <si>
    <t xml:space="preserve">Dimension de Informacion y comunicación 
</t>
  </si>
  <si>
    <t>La ANM cuenta con un sistema de informacion implementados, el  SGD, Sistema Integrado de Gestión Minera-SIGM, Anna Minería, Gestiona, Websafi y el Software de Administración del SIG, Veta, los cuales son actualidados permanentemente para que su rendimiento sea optimo.</t>
  </si>
  <si>
    <t>Manejo de la información a través del Sistema  de Gestión Documental - SGD</t>
  </si>
  <si>
    <t xml:space="preserve">La  Oficina de control Interno realiza el seguimiento y verifica los sistemas adoptados por la ANM, con el fin de identificar posibles oportunidades de mejorameinto para un optimo rendiemento e implementar acciones relacionadas con la seguridad de los sistemas de información  y asi cumplir con los requerimiento internos y externos. </t>
  </si>
  <si>
    <t>Registro de datos sobre trámites y servicios misionales  a través de Anna Minería.</t>
  </si>
  <si>
    <t>GestionA: aplicación tecnológica a desarrollada al interior de la ANM, para controlar las actividades y agilizar los trámites de los ciudadanos.</t>
  </si>
  <si>
    <t>Websafi: herramienta tecnológica para el trámite interno de  los funcionarios y contratistas de la ANM.</t>
  </si>
  <si>
    <t>ISOLUCION: Herramienta tecnologiaca que agrupa el sistema de Gestion de Calidad, Sistema de Gestion de Seguridad de Informacion, Sistema de Gestion Ambiental, Sistema de Seguridad y Salud en el Trabajo y Sistema de Gestion Documental, con el fin de buscar la mejora continua en el
 desempeño  global de la entidad.</t>
  </si>
  <si>
    <t>Procedimiento Seguridad de los Sistemas de Información.</t>
  </si>
  <si>
    <t>Politicas de Seguridad de la Información</t>
  </si>
  <si>
    <t>Informe de Auditoria</t>
  </si>
  <si>
    <t>13.2  La entidad cuenta con el inventario de información relevante (interno/externa) y cuenta con un mecanismo que permita su actualización.</t>
  </si>
  <si>
    <t>Dimension de Informacion y comunicación 
Politica de Transparencia y Acceso a la Informaciòn Publica</t>
  </si>
  <si>
    <t>En la pagina de la ANM se puede verificar que la entidad  actualiza la información relevante interna y externa, con el fin de brindar un mejor servicio. Cuenta con los siguientes canales (Página web, Intranet, Redes Sociales, Boletín Interno, Carteleras virtuales, Memorandos, Comunicados de Prensa).
Así mismo, la entidad cuenta con la Matriz de Comunicación / EST2-P-001-F-002, donde se encuentra registrada la información general de las comunicaciones internas y externas pertinentes al Sistema Integrado de Gestión. El seguimiento de la Matriz de Comunicación, se realizará de forma semestral solicitando a las áreas un resumen de las comunicaciones generales en el semestre, teniendo en cuenta la información registrada en la matriz.</t>
  </si>
  <si>
    <t>Matriz de Comunicaciones</t>
  </si>
  <si>
    <t>La OCI, realiza seguimiento a la página web de la entidad en cumplimiento de La Ley 1712 de 2014 (Ley de Transparencia), verificando que la ANM, cuenta con información interna y externa actualizada .</t>
  </si>
  <si>
    <t>Los abc</t>
  </si>
  <si>
    <t xml:space="preserve">Inventarios de Activos de Información </t>
  </si>
  <si>
    <t>Link de transparencia</t>
  </si>
  <si>
    <t>Informes de Ley Decreto 106 de 2015</t>
  </si>
  <si>
    <t>Instrumentos archivìsticos: TRD - Programa de Gestión Documental, PINAR, FUID</t>
  </si>
  <si>
    <t>13.3 La entidad considera un ámbito amplio de fuentes de datos (internas y externas), para la captura y procesamiento posterior de información clave para la consecución de metas y objetivos.</t>
  </si>
  <si>
    <t>La entidad cuenta con un inventario de fuente de datos que identifican los que tienen componente tecnológico como es ANNA Mineria, los cuales son necesarios para la captura y procesamiento de la información. de conformidad con las Politicas de Seguridad de la Información - Componente Tecnológico</t>
  </si>
  <si>
    <t>Herramienta Tecnológica</t>
  </si>
  <si>
    <t xml:space="preserve">La OCI en desarrollo del plan anual de auditoria realiza seguimeinto a  la Ley 1712 de 2014 (Ley de Transparencia). se observó conformidad con respecto a acceso de la informacion publica 
</t>
  </si>
  <si>
    <t>Manueles de Procesos</t>
  </si>
  <si>
    <t>Sistema Integrado de Gestión</t>
  </si>
  <si>
    <t>Link de transparencia y acceso a la información pública</t>
  </si>
  <si>
    <t>Plan Estratégico de las Tecnologías de la Información y las Comunicaciones (PETIC) 2020-2030</t>
  </si>
  <si>
    <t>Plan Estartegico de Comunicaciones</t>
  </si>
  <si>
    <t>Políticas de Seguridad de la Información</t>
  </si>
  <si>
    <t>13.4 La entidad ha desarrollado e implementado actividades de control sobre la integridad, confidencialidad y disponibilidad de los datos e información definidos como relevantes.</t>
  </si>
  <si>
    <t>la ANM cuenta con el Manual de Políticas de Seguridad de la Información donde se definen las actividades de control sobre la integridad, confidencialidad y disponibilidad de los datos y sistemas de información; asi mismo, Implementa medidas y controles de seguridad para cada servicio de TI, (incluye los sistemas de información y la infraestructura de TI que se relaciona directa o indirectamente con estos), una de las medidas que se implementan son las copias de seguridad, para ello se debe seguir lo indicado en el Instructivo Copias de Seguridad / APO4-P-004-I-001, de igual forma, periódicamente se capacita y/o sensibiliza al personal de la Entidad en temas de seguridad de la información, de conformidad con los recursos disponibles y resuelve los incidentes de seguridad, que son aquellos que afectan la confidencialidad, integridad y disponibilidad de la información y se hace seguimiento al cumplimento de políticas, planes y demás medidas implementadas.</t>
  </si>
  <si>
    <t>Plan Estratégico de Comunicaciones</t>
  </si>
  <si>
    <t>La OCI realiza  seguimiento controles establecidos Manual de Políticas de Seguridad de la Información, Decreto 106 de 2015 en temas de gestión documental, con el fin de proteger la confidencialidad, integridad y disponibilidad de la información que manejan cada una de las dependencias responsables</t>
  </si>
  <si>
    <t>Política de Seguridad y Privacidad de la  Información</t>
  </si>
  <si>
    <t>Política de Atención y Participación Ciudadana - Resolución 239 de mayo de 2022</t>
  </si>
  <si>
    <t>Instrumentos archivísticos:TRD - Programa de Gestión Documental, PINAR, FUID.
Informe de Ley - Decreto 106 de 2015</t>
  </si>
  <si>
    <t>Procedimiento Gestión Integral del Riesgo</t>
  </si>
  <si>
    <t xml:space="preserve">Procedimiento Seguridad de los Sistemas de Información </t>
  </si>
  <si>
    <t>Instructivo Copias de Seguridad / APO4-P-004-I-001</t>
  </si>
  <si>
    <r>
      <t xml:space="preserve">
Lineamiento 14: 
</t>
    </r>
    <r>
      <rPr>
        <b/>
        <sz val="11"/>
        <color theme="0"/>
        <rFont val="Arial Narrow"/>
        <family val="2"/>
      </rPr>
      <t>Comunicación Interna (Se comunica con el Comité Institucional de Coordinación de Control Interno o su equivalente; Facilita líneas de comunicación en todos los niveles; Selecciona el método de comunicación pertinente).</t>
    </r>
  </si>
  <si>
    <t>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</si>
  <si>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Dimension de Informacion y comunicación
</t>
  </si>
  <si>
    <t xml:space="preserve">La Alta Dirección cuenta con una estrategia que se desarolla a partir de los diferentes canales implementados como son el  correo electrónico de comunicaciones, información relevante en los fondos de pantalla y carterales virtuales en sede central y regionales (concursos internos, jornadas de capacitación, boletines, campañas ANM activa la región, rendición de cuentas, entre otras)
</t>
  </si>
  <si>
    <t>Boletines  ANM Noticias</t>
  </si>
  <si>
    <t>Con  el seguimiento efectuado, se verifica que existen diferentes mecanismos que permiten conocer los  objetivos y metas estratégicas de comunicación a todo el personal de la ANM.</t>
  </si>
  <si>
    <t>Comités y encuentros Directivos</t>
  </si>
  <si>
    <t>Publicaciones en la Web e Intranet</t>
  </si>
  <si>
    <t>Procesos de inducción y reinducción</t>
  </si>
  <si>
    <t>Organigrama</t>
  </si>
  <si>
    <t>Rendición de cuentas</t>
  </si>
  <si>
    <t>Informes de auditorías</t>
  </si>
  <si>
    <t>Estrategia de Comunicaciones</t>
  </si>
  <si>
    <t>14.2 La entidad cuenta con políticas de operación relacionadas con la administración de la información (niveles de autoridad y responsabilidad)</t>
  </si>
  <si>
    <t>La ANM cuenta con una política documentada, formalizada y adoptada por el Sistema Integrado de Gestión definiendo roles y responsabilidades frente al Sistema y sus subcomponentes, al igual que también cuenta con el manual de Políticas de Seguridad de la Información.
Adicionalmente, la ANM cuenta con sistemas de información, la cual nos permite administrar la información y documentación a nivel interno, la cual se accede con credenciales en la mayoría de veces de usuario local, lo que permite controlar y administrar el nivel de autoridad y responsabilidad que tiene cada funcionario o contratista ante el sistema de información (SGD, Websafi, AnnaMinería, ISOLUCION, GestionA, entreo otros).</t>
  </si>
  <si>
    <t>La OCI en el seguimiento observa que se cuenta con el Organigrama de la Entidad y el Manual de Funciones debidamente actualizado, la Políticas de Seguridad de la Información y Sistemas de Información ANM.</t>
  </si>
  <si>
    <t>Política del Sistema Integrado de Gestión de la ANM, adoptada mediante Resolución 534 del 25 de noviembre de 2020.</t>
  </si>
  <si>
    <t>Manual Politicas de Seguridad de la Información.</t>
  </si>
  <si>
    <t>Sistemas de Información</t>
  </si>
  <si>
    <t>14.3 La entidad cuenta con canales de información internos para la denuncia anónima o confidencial de posibles situaciones irregulares y se cuenta con mecanismos específicos para su manejo, de manera tal que generen la confianza para utilizarlos.</t>
  </si>
  <si>
    <t>La ANM, cuenta con el Comité de Convivencia, la Oficina de Control Interno Disciplinario y  el Canal Ético.  Igualmente la ANM cuenta con un programa de Ética y Transparencia, integrado por políticas para: Tratamiento de fraude soborno y corrupción; Aceptación de regalos, dadivas o similares; Contra conflicto de intereses; Selección de contratistas y proveedores; e Integridad y Confidencialidad.  Adicionalmente se cuenta con una Comisión de Ética y Transparencia y un Grupo de Verificación para la revisiñon de las denuncias recibidad a través del Canal Ético.</t>
  </si>
  <si>
    <t>Comité de Convivencia</t>
  </si>
  <si>
    <t>En el seguimiento realizado se evidencia que la entidad cuenta con el  Comité de Convivencia, La Oficina de Control Interno Disciplinario  y  el Canal Ético, para atender situaciones irregulares y así garantizar la confiabilidad de las personas que utilicen estos medios.  La información relacionada con el Programa de Ética y Transparencia de la ANM se encuentra como información disponible publicada en la página Web de la ANM https://www.anm.gov.co/?q=transparencia/instrumentos-gestion-informacion-publica
En el marco del rol de enfoque a la prevención, el Jefe de la OCI participa en las sesiones del Comité de ética y Transparencia..</t>
  </si>
  <si>
    <t>Código Disciplinario</t>
  </si>
  <si>
    <t>Canal Ético</t>
  </si>
  <si>
    <t>Programa de Ética y Transparencia de la ANM, adoptado mediante Resolución 714 de diciembre de 2018.</t>
  </si>
  <si>
    <t>Comisión de Ética y Transparencia, establecida mediante Resolución 714 de diciembre de 2018.</t>
  </si>
  <si>
    <t>Grupo de Verificación establecida mediante Resolución 135 de marzo de 2019.</t>
  </si>
  <si>
    <t>14.4 La entidad establece e implementa políticas y procedimientos para facilitar una comunicación interna efectiva.</t>
  </si>
  <si>
    <t>La entidad adopto políticas y procedimientos que se encuentran documentados en el Plan Estratégico de Comunicaciones y una Política de Servicio a la Ciudadanía y Grupos de Interés, lo cual facilita la comunicación interna.</t>
  </si>
  <si>
    <t>Proceso Gestión Integral de las Comunicaciones  y Relacionamiento</t>
  </si>
  <si>
    <t>En el seguimiento realizado se observa que la entidad desarrolló el Plan Estratégico de Comunicaciones y la Política de Comunicación y cuenta con el Sistema Integrado de Comunicaciones el cual facilita la comunicación interna.
La OCI, realiza evaluaciones y seguimientos a los diferentes procesos de la entidad.</t>
  </si>
  <si>
    <t>Plan Estratégico de las Comunicaciones.</t>
  </si>
  <si>
    <t>Politica de Comunicación</t>
  </si>
  <si>
    <t>Guías y Formatos</t>
  </si>
  <si>
    <t>Política de Servicio a la Ciudadanía y Grupos de Interés de la ANM 2021</t>
  </si>
  <si>
    <r>
      <t xml:space="preserve">
Lineamiento 15: 
</t>
    </r>
    <r>
      <rPr>
        <b/>
        <sz val="11"/>
        <color theme="0"/>
        <rFont val="Arial Narrow"/>
        <family val="2"/>
      </rPr>
      <t>Comunicación con el exterior (Se comunica con los grupos de valor y con terceros externos interesados; Facilita líneas de comunicación).</t>
    </r>
  </si>
  <si>
    <t xml:space="preserve">15.1 La entidad desarrolla e implementa controles que facilitan la comunicación externa, la cual incluye  políticas y procedimientos. 
Incluye contratistas y proveedores de servicios tercerizados (cuando aplique). </t>
  </si>
  <si>
    <t xml:space="preserve">
Dimension de Informacion y Comunicación
Dimension de Control Interno
Primera Linea de Defensa</t>
  </si>
  <si>
    <t>La ANM,  cuenta con procedimientos y herramientas tecnologicas que permiten tener información confiable, íntegra y segura de acuerdo a los roles y responsabilidades establecidas. Tambien se maneja una constante comunicación a traves de la página web y redes sociales de temas relevantes y de interes al ciudadano.
Adicionalmente, la ANM contrató para la vigencia 2021 con el proveedor SIGLO DATA + HALON Inteligencia de Medios, la cual monitoreó y realizó el seguimiento de los diferentes medios que utiliza la ANM, el cual aporta un informe ejecutivo y un análisis más detallado de las publicaciones mensuales, generando los siguientes reportes: incidencia o cuantas menciones total en medios, trazabilidad diaria y mensual, exposición mediática por cubrimiento (nacional, regional e internacional), exposición mediática por ciudad, incidencia por temas, incidencia por voceros, incidencia directa vs indirecta por medios, incidencia positiva, negativa y neutra por medios (prensa, radio, televisión e internet), el impacto de lecturabilidad y audiencia en medios y por ultimo las conclusiones del reporte.</t>
  </si>
  <si>
    <t xml:space="preserve">Pagina web, resdes sociales, Comunicados de prensa, informacion de interes general </t>
  </si>
  <si>
    <t xml:space="preserve">La Oficina de Control Interno de acuerdo a las evidencias concluyó que el Sistema de Control Interno de la ANM ha implemetado herramientas y sistemas de informacion que le facilitan el manejo de la informacion y la comunicacion y uso de la misma, tanto interna como externamente.
La Oficina de Control Interno realiza evaluaciones y seguimientos a los diferentes procesos de la entidad.
</t>
  </si>
  <si>
    <t>Linea de atencion 2201999</t>
  </si>
  <si>
    <t>Videos institucionales, publicaciones</t>
  </si>
  <si>
    <t>Estrategia de Participación Ciudadana y Rendición de Cuentas ANM 2022 - 2023"</t>
  </si>
  <si>
    <t>Resolución 239 de mayo 23 de 2022: “Por medio de la cual se adopta la Política de Atención y Participación Ciudadana de la Agencia Nacional de Minería.</t>
  </si>
  <si>
    <t>Plan Estratégico de Comunicaciones"</t>
  </si>
  <si>
    <t xml:space="preserve">15.2 La entidad cuenta con canales externos definidos de comunicación, asociados con el tipo de información a divulgar, y éstos son reconocidos a todo nivel de la organización.
</t>
  </si>
  <si>
    <t xml:space="preserve">Dimension de Informacion y Comunicación
Politica de Transparencia, acceso a la información pública y lucha
contra la corrupción </t>
  </si>
  <si>
    <t xml:space="preserve">La ANM presenta diferentes canales de Comunicación para socializar con los grupos de interes información que se divulga, el propósito principal de estos canales externos de comunicacion es dar a conocer la gestión. </t>
  </si>
  <si>
    <t>Pagina web, resdes sociales</t>
  </si>
  <si>
    <t xml:space="preserve">La OCI en el seguimiento verifico que la entidad cuenta con políticas y procedimientos documentados, el plan estratégico de comunicaciones, el Sistema integrado de Gestión.
La Oficina de Control Interno realiza evaluaciones y seguimientos a los diferentes procesos de la entidad.
</t>
  </si>
  <si>
    <t>Comunicados de prensa, ruedas de prensa, etc.</t>
  </si>
  <si>
    <t>Eventos, congresos, foros talleres, etc</t>
  </si>
  <si>
    <t>Videos Institucionales</t>
  </si>
  <si>
    <t>Publicaciones e Impresos.</t>
  </si>
  <si>
    <t>Informes,rendicion de cuenta, etc</t>
  </si>
  <si>
    <t>Presentaciones</t>
  </si>
  <si>
    <t>15.3 La entidad cuenta con procesos o procedimiento para el manejo de la información entrante (quién la recibe, quién la clasifica, quién la analiza), y a la respuesta requierida (quién la canaliza y la responde).</t>
  </si>
  <si>
    <t xml:space="preserve">Dimension de Informacion y Comunicación
Politica de Gestion Documental
Politica de Transparencia, acceso a la información pública y lucha
contra la corrupción </t>
  </si>
  <si>
    <t>La entidad tiene sus procesos y procedimientos para el manejo de información, tanto entrante como saliente, la distribución y envío de comunicaciones oficiales externas de la entidad se lleve a cabo mediante la aplicación de procedimientos normalizados dentro del proceso de gestión documental y normatividad vigente, en desarrollo de las funciones asignadas a la entidad.</t>
  </si>
  <si>
    <t>Manual de los procesos del SIG</t>
  </si>
  <si>
    <t>La OCI observó que se cuenta con el proceso de  Gestión Integral de las Comunicaciones y relacionamiento, al igual que con el Plan Estrategico de Comunicaciones, en el cual se establecen los canales de comunicación externa, a través de indicadores y redes sociales. Ver Intranet, documentos SIG.
La Oficina de Control Interno realiza evaluaciones y seguimientos a los diferentes procesos de la entidad.</t>
  </si>
  <si>
    <t>Caracterización de los procesos.</t>
  </si>
  <si>
    <t>Procesos, Procedimientos, Guias y Formatos</t>
  </si>
  <si>
    <t>Instrumentos archivísticos:TRD - Programa de Gestión Documental, PINAR, FUID.</t>
  </si>
  <si>
    <t>Informe de Ley - Decreto 106 de 2015</t>
  </si>
  <si>
    <t>Canales de Recepción  de información: SGD - AnnaMiería - Contactenos</t>
  </si>
  <si>
    <t xml:space="preserve">15.4 La entidad cuenta con procesos o procedimientos encaminados a evaluar periodicamente la efectividad de los canales de comunicación con partes externas, así como sus contenidos, de tal forma que se puedan mejorar.
</t>
  </si>
  <si>
    <t>Dimension de Informacion y Comunicación
Politica deControl Interno
Lineas de Defensa</t>
  </si>
  <si>
    <t>La ANM creo el Grupo de Comunicaciones para la gestion de relacionamiento con los grupos de interes internos y Externas, cuenta con el Plan Estrategico de Comunicaciones</t>
  </si>
  <si>
    <t>Plan Estrategico de Comunicaciones</t>
  </si>
  <si>
    <t>En el seguimiento se observa que la entidad cuenta con el proceso de  Gestión Integral de las Comunicaciones y relacionamiento, el cual se encarga de evaluar los canales de comunicación.  La Oficina de Control Interno realiza evaluaciones y seguimientos a los diferentes procesos de la entidad.</t>
  </si>
  <si>
    <t>Control a los PQRS</t>
  </si>
  <si>
    <t>15.5 La entidad analiza periodicamente su caracterización de usuarios o grupos de valor, a fin de actualizarla cuando sea pertinente.</t>
  </si>
  <si>
    <t>Dimension de Direccionamiento Estrategico y Planeaciòn
Politica de Planeacion Institucional</t>
  </si>
  <si>
    <t>La ANM, a traves del Grupo de Participación ciudadana, realiza caracterización actualizada de usuarios y grupos de interés que permite identificar las características y necesidades de los grupos de valor.</t>
  </si>
  <si>
    <t>Se observó el Informe Servicios Trimestre 1 - 2022</t>
  </si>
  <si>
    <t>La OCI observó el docuemnto publicacdo en la pagina web de la entidad Informe de Servicios I Trimestre 2022, donde se presenta el analisis de la encuesta de saticfaccion del 1 sementre del año en curso. La Oficina de Control Interno realiza evaluaciones y seguimientos a los diferentes procesos de la entidad.</t>
  </si>
  <si>
    <t>Encuentas de Percepción y satisfacción</t>
  </si>
  <si>
    <t>Caracterización de usuarios</t>
  </si>
  <si>
    <t>15.6 La entidad analiza periodicamente los resultados frente a la evaluación de percepción por parte de los usuarios o grupos de valor para la incorporación de las mejoras correspondientes.</t>
  </si>
  <si>
    <t xml:space="preserve">La entidad cuenta con el proceso de Gestión Integral de las Comunicaciones y Relacionamiento, encargado de analizar periódicamente los resultados de las evaluaciones de percepción por parte de los usuarios o grupos de valor, los cuales han servido para la mejora continua.  </t>
  </si>
  <si>
    <t>Encuestas</t>
  </si>
  <si>
    <t>En el seguimiento se pudo verificar  que la entidad cuenta con el proceso de  Gestión Integral de las Comunicaciones y relacionamiento, encargado de analizar periódicamente  los resultados de las evaluaciones de percepción estan publicados en la página Web de la ANM como información disponible.
La Oficina de Control Interno realizará evaluación y seguimiento al tema.</t>
  </si>
  <si>
    <t>Comité Institucional de Gestión y Desempeño</t>
  </si>
  <si>
    <t xml:space="preserve">Informe de evaluación de percepción </t>
  </si>
  <si>
    <t>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</si>
  <si>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r>
      <rPr>
        <b/>
        <u/>
        <sz val="11"/>
        <color theme="0"/>
        <rFont val="Arial Narrow"/>
        <family val="2"/>
      </rPr>
      <t xml:space="preserve">Lineamiento 16. </t>
    </r>
    <r>
      <rPr>
        <sz val="11"/>
        <color theme="0"/>
        <rFont val="Arial Narrow"/>
        <family val="2"/>
      </rPr>
      <t xml:space="preserve"> Evaluaciones continuas y/o separadas (autoevaluación, auditorías) para determinar si los componentes del Sistema de Control Interno están presentes y funcionando.
</t>
    </r>
  </si>
  <si>
    <t>Observaciones de la evaluacion independiente (tener encuenta papel de  líneas de defensa) 
*Nota: Unicamente diligenciar las observaciones que van vinculadas al desarrollo de actividades de las demas lineas de defensa</t>
  </si>
  <si>
    <t>16.1 El comité Institucional de Coordinación de Control Interno aprueba anualmente el Plan Anual de Auditoría presentado por parte del Jefe de Control Interno o quien haga sus veces y hace el correspondiente seguimiento a sus ejecución?</t>
  </si>
  <si>
    <t>Dimension de Control Interno
Lineas Estrategica</t>
  </si>
  <si>
    <t>La OCI efectúa presentación al Comité Institucional de Coordinación de Control Interno del Plan Anual de Auditoría, para que este sea aprobado y posteriormente se efectúa el seguimiento al mismo. Dicha aprobación fue realizada el 28 de enero de 2022.
El desarrollo del Plan Anual de Auditoría se estructura bajo la Guía de Auditoría Interna basada en Riesgos para Entidades Públicas.</t>
  </si>
  <si>
    <t>Acta de aprobación del Plan Anual de Auditoría</t>
  </si>
  <si>
    <t xml:space="preserve">La OCI en el desarrollo del Plan Anual de Auditoría se propuso la realización de distintos informes de ley y de seguimiento; de lo planteado, se ha avanzado de acuerdo con el cronograma establecido tanto para los informes de ley como para los de seguimiento; por lo tanto, se puede concluir el cumplimiento de los objetivos trazados. </t>
  </si>
  <si>
    <t>Informes de Ley y de seguimientos</t>
  </si>
  <si>
    <t>Guía de Auditoría Interna de basada en Riesgos para Entidades Públicas.</t>
  </si>
  <si>
    <t>Plan Anual de Auditoría aprobado 2022</t>
  </si>
  <si>
    <t xml:space="preserve">Actas Comité Institucional de Coordinación de Control Interno </t>
  </si>
  <si>
    <t>16.2  La Alta Dirección periódicamente evalúa los resultados de las evaluaciones (contínuas e independientes)  para concluir acerca de la efectividad del Sistema de Control Interno</t>
  </si>
  <si>
    <t xml:space="preserve">
En Comité Insitucional de coordinacion de control interno con fecha 28 de enero de 2022 se presentó propuesta del Plan Anual de Auditoría 2022 y la Sensibilización de la presentación informes de Ley - CGR- el cual fue aprobado sin objeciones </t>
  </si>
  <si>
    <t>Actas del Comité Institucional de Coordinacion de Control Interno publicadas en la Web de la ANM.</t>
  </si>
  <si>
    <t>La OCI ha dado cumplimiento a todo el plan anual de auditoría de la vigencia 2022 en donde se realizaron 3 auditorias de cumplimiento de las 10 auditoriías programadas y 38 informes de ley, por consiguiente, de esta forma se da cumplimiento a los estipulado PAA.
La OCI ha adelantado el cumplimiento a el Plan Anual de Auditoria de la vigencia en curso, logrando desarrollar cada una de las auditorías e informes de ley.</t>
  </si>
  <si>
    <t>Plan Anual de auditoría 2022</t>
  </si>
  <si>
    <t>Control Interno - Control de Informe Vigencia 2022</t>
  </si>
  <si>
    <t>Informe de Empalme con corte a 31 de Mayo de 2022</t>
  </si>
  <si>
    <t>Informes trimestrales de la gestión de la OCI</t>
  </si>
  <si>
    <t>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</si>
  <si>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Dimension de Control Interno
Tercera Linea de Defensa</t>
  </si>
  <si>
    <t>La OCI realiza sus informes y auditorías basadas en riesgos a los diferentes procesos de la ANM, de acuerdo al PAA 2022 aprobado por el CICCI.
En el marco del CICCI se aprobó la Política de Administración de Riesgos 2022 en la que se establecen los lineamientos y criterios que orienten a los servidores de la ANM para la identificación, análisis, evaluación, seguimiento y monitoreo de los riesgos de gestión, corrupción, seguridad de la información y ciberseguridad</t>
  </si>
  <si>
    <t>Informe de Seguimiento a la gestión de riesgos</t>
  </si>
  <si>
    <t xml:space="preserve">
La OCI adelanta informe de seguimiento a los riesgos de corrupción de forma cuatrimestral y a los riesgos de gestión de forma semestral
La OCI semestralmente presenta al CICCI informe de resultados del seguimiento a la gestión de riesgos de la Entidad.
La ANM se compromete a seguir los principios de la gestión eficaz de riesgos de la NTC ISO 31000:2018, y adoptar los lineamientos del DAFP y el Gobierno Nacional
</t>
  </si>
  <si>
    <t>Política de Administración de Riesgos 2022</t>
  </si>
  <si>
    <t>Guía de Auditoría Interna de basada en Riesgos para Entidades Públicas - DAFP.</t>
  </si>
  <si>
    <t>NTC ISO 31000: 2018</t>
  </si>
  <si>
    <t>Informes de auditoria interna con enfoque en riesgos, adelantadas durante el I Semestre de 2022.</t>
  </si>
  <si>
    <t>Cronograma del Plan Anual de Auditoría 2022</t>
  </si>
  <si>
    <t>16.4 Acorde con el Esquema de Líneas de Defensa se han implementado procedimientos de monitoreo continuo como parte de las actividades de la 2a línea de defensa, a fin de contar con información clave para la toma de decisiones.</t>
  </si>
  <si>
    <t>Dimension de Control Interno
Segunda Linea de Defensa</t>
  </si>
  <si>
    <t xml:space="preserve">La OCI adelanta auditorías de acuerdo con los lineamientos de la Guía de Auditoría Interna basada en Riesgos para Entidades Públicas, con el fin de identificar la efectividad de los controles que se establecieron a los riesgos asociados a los procesos que pueden afectar el logro de los objetivos institucionales y de los procesos, permitiéndole así a la Alta Dirección la toma de decisiones.
</t>
  </si>
  <si>
    <t>Mapa de procesos y procedimientos (Isolucion) de la ANM</t>
  </si>
  <si>
    <t>La OCI realiza el respectivo seguimiento y evaluación a los informes, con base en ello, adelanta las observaciones pertinentes, los planes de mejora y recomendaciones del caso. La segunda linea de defensa se encarga del monitoreo a la gestión de riesgos establecida en el  procedimiento de Gestion Integral de riesgos y oportunidadeslos mapas de la ANM en rangos definidos, soportado en evidencias y con actividades de revisión y actualización de las respectivas versiones de los mapas según los cambios detectados al entorno.</t>
  </si>
  <si>
    <t>Política de Administración de Riesgos 2021 https://www.anm.gov.co/?q=politica-administracion-riesgos-anm</t>
  </si>
  <si>
    <t>Informes de seguimiento</t>
  </si>
  <si>
    <t>Procedimiento de Auditoría Interna Cód: EVA1-P-001 V2 - Vigencia: 25 junio de 2018.</t>
  </si>
  <si>
    <t>16.5 Frente a las evaluaciones independientes la entidad considera evaluaciones externas de organismos de control, de vigilancia, certificadores, ONG´s u otros que permitan tener una mirada independiente de las operaciones.</t>
  </si>
  <si>
    <t xml:space="preserve">
La OCI realiza las acciones y gestiones pertinentes con el fin de articular tanto interna como externamente (entes de control) para la adecuada y oportuna atención de los distintos requerimientos, por consiguiente, además realiza el respectivo seguimiento a los planes de mejoramiento.
La entidad durante cada vigencia realiza la contratación de un ente certificador reacreditación del SIG bajo las normas internacionales.
</t>
  </si>
  <si>
    <t>Seguimiento a los informes</t>
  </si>
  <si>
    <t xml:space="preserve">
La OCI brinda la articulaciones con los entes externos de control y vigilancia con el objetivo de poder acompañar las visitas realizadas en el ejercicio de las auditoria que desarrollan los entes de control. Así mismo, efectúa el respectivo seguimiento al cumplimiento de los requerimientos
La entidad cuenta con la certificación vigente del SIG bajo las normas ISO</t>
  </si>
  <si>
    <t>Reportes de entes de control externos</t>
  </si>
  <si>
    <t>Reuniones de la Alta Dirección con auditores externas de los entes de control y vigilancia, y otras entidades como el Icontec.</t>
  </si>
  <si>
    <t>Decreto 648 de 2017</t>
  </si>
  <si>
    <t>Guía "Rol Unidades u Oficinas de Control interno, Auditoría Interna V1 del DAFP</t>
  </si>
  <si>
    <t>Plan Anual de Auditoría 2022 - Actividades del Rol Relacionamiento con entes externos de control.</t>
  </si>
  <si>
    <t>Informe de auditoría externa del ente certificador</t>
  </si>
  <si>
    <r>
      <rPr>
        <b/>
        <u/>
        <sz val="11"/>
        <color theme="0"/>
        <rFont val="Arial Narrow"/>
        <family val="2"/>
      </rPr>
      <t xml:space="preserve">Lineamiento 17. </t>
    </r>
    <r>
      <rPr>
        <sz val="11"/>
        <color theme="0"/>
        <rFont val="Arial Narrow"/>
        <family val="2"/>
      </rPr>
      <t xml:space="preserve"> 
Evaluación y comunicación de deficiencias oportunamente (Evalúa los resultados, Comunica las deficiencias y Monitorea las medidas correctivas).
</t>
    </r>
  </si>
  <si>
    <t>17.1 A partir de la información de las evaluaciones independientes, se evalúan para determinar su efecto en el Sistema de Control Interno de la entidad y su impacto en el logro de los objetivos, a fin de determinar cursos de acción para su mejora.</t>
  </si>
  <si>
    <t>La OCI mediante el informe "Seguimiento Planes de Mejoramiento - Auditorías Internas de Gestión"
realiza seguimiento al Plan de Mejoramiento Interno (Plan de Acción), documentando en iSolución las Acciones Correctivas y Oportunidades de Mejora, resultado de los informes de auditoría y seguimiento realizados por la Oficina de Control Interno.</t>
  </si>
  <si>
    <t>Informe "Seguimiento Planes de Mejoramiento - Auditorías Internas de Gestión"</t>
  </si>
  <si>
    <t xml:space="preserve">En Comité Institucional de Coordinación de Control Interno se presentaron los avances del Plan de Mejoramiento Institucional –  Auditorías Internas de Gestión, donde se observaron Informes de auditoría y se evidenciaron planes y acciones pendientes de gestión. La OCI ha realizado el cierre respectivo de los planes de mejoramiento que han dado lugar en las auditorias que se realizaron en vigencias pasadas.
</t>
  </si>
  <si>
    <t>Planes de mejoramiento, formulados y aprobados.</t>
  </si>
  <si>
    <t xml:space="preserve">Seguimiento a lo documentado en iSolución (Acciones correctivas y Planes de mejora - Auditorías Internas de Gestión) </t>
  </si>
  <si>
    <t>Retroalimentación basada en las de las auditorías realizadas.</t>
  </si>
  <si>
    <t>Informe de evaluaciones independientes SCI</t>
  </si>
  <si>
    <t>Informes de auditoría y de Ley</t>
  </si>
  <si>
    <t>17.2 Los informes recibidos de entes externos (organismos de control, auditores externos, entidades de vigilancia entre otros) se consolidan y se concluye sobre el impacto en el Sistema de Control Interno, a fin de determinar los cursos de acción.</t>
  </si>
  <si>
    <t>La OCI realiza el respectivo seguimiento a los hallazgos presentados por los organismos de control de forma que se puedan brindar soluciones oportunas y se dan las instrucciones necesarias que conlleven a las mejoras respectivas.
La OCI teniendo en cuenta los resultados de los informes de los entes externos plantea auditorías que generan alertas tempranas con el fin de prevenir posibles materializaciones de riesgos.</t>
  </si>
  <si>
    <t>Sesiones del Comité Insitucional de Gestión y Desempeño</t>
  </si>
  <si>
    <t>La OCI dando cumplimeinto a todos dentro de sus roles efectúa el seguimiento para consolidar y gestionar; con los diferentes procesos, la formulación de los planes de mejoramiento. Para el corte de la vigencia se efectuaron acompañamientos a 2 ejercicios de auditorías programados por la CGR.
La OCI cuenta con distintos informes de auditoría que resultaron de los seguimientos preventivos con el ánimo de preveer posibles materializaciones de riesgos.</t>
  </si>
  <si>
    <t>Actas del Comité de Gestión y Desempeño</t>
  </si>
  <si>
    <t>Reporte SIRECI</t>
  </si>
  <si>
    <t>Seguimiento a través de iSolución</t>
  </si>
  <si>
    <t>Informes de auditorías e informes de ley7</t>
  </si>
  <si>
    <t>Informes de entes externos</t>
  </si>
  <si>
    <t>17.3 La entidad cuenta con políticas donde se establezca a quién reportar las deficiencias de control interno como resultado del monitoreo continuo.</t>
  </si>
  <si>
    <t>La entidad cuenta con el Comité Institucional de Gestión y Desempeño, el cual fue creado mediante la Resolución 174 de 20 de Abril de 2018 encargado de ortientar la implementación y operación del Modelo Integrado de Planeación y Gestión MIPG.
La entidad cuenta con diferentes políticas propias, otras acogidas por MIPG, así como por el SIG.</t>
  </si>
  <si>
    <t>Resolución 174 de 20 de Abril de 2018 - ANM</t>
  </si>
  <si>
    <t>La OCI cumplio con el cronograma de del Plan Anual de Auditoria 2022 que se aprobó en el Comité Institucional de Coordinación de Control Interno, donde se evidencian todas las decisiones que se toman con respectos a los informes de ley y auditorías realizadas en la vigencia 2022, estos se pueden evidenciar en la carpeta compartida de la oficina de control interno en la carpeta de control de informes en el cual se relacionan todas las auditorias e informes de ley realizados.
Para la OCI es preponderante el proceso de retroalimentación, ya que contribuye a la mejora continua.</t>
  </si>
  <si>
    <t>Retroalimentación para la mejora contínua.</t>
  </si>
  <si>
    <t>Actas de Comité Institucional de Gestión y Desempeño</t>
  </si>
  <si>
    <t xml:space="preserve">Plan Anual de auditoría 2022 </t>
  </si>
  <si>
    <t>Manual SIG</t>
  </si>
  <si>
    <t>17.4 La Alta Dirección hace seguimiento a las acciones correctivas relacionadas con las deficiencias comunicadas sobre el Sistema de Control Interno y si se han cumplido en el tiempo establecido.</t>
  </si>
  <si>
    <t>La OCI en la sesión del Comité Insitucional de Coordinacion de Control Interno presenta el avance de los Planes de Mejora y Acciones Correctivas de las auditorías internas donde se evidencia las debilidades documentadas en dicho comité</t>
  </si>
  <si>
    <t>Acta de Comité Insitucional de Coordinacion de Control Interno</t>
  </si>
  <si>
    <t>La Oficina de Control Interno realizó un informe del "Seguimiento Planes de Mejoramiento - Auditorías Internas de Gestión", donde se evidencian las oportunidades de mejora y las acciones correctivas, teniendo en cuenta los avances obtenidos y las debilidades presentadas con respecto a los mismos. El estado de las acciones fue igualmente presentado ante el Comité Institucional de Coordinación de Control Interno, para seguimiento respectivo.
La OCI para la vigencia 2022 en PAA realizará el seguimiento de los planes de mejoramiento del segundo semestre del 2022.</t>
  </si>
  <si>
    <t>Presentación Comité Insitucional de Coordinacion de Control Interno</t>
  </si>
  <si>
    <t>17.5 Los procesos y/o servicios tercerizados, son evaluados acorde con su nivel de riesgos.</t>
  </si>
  <si>
    <t xml:space="preserve">La OCI realiza el respectivo seguimiento que el proceso de contratación se rija bajos los parametros de Manual de Contratación Institucional y las Normas de Contratación Nacional.
</t>
  </si>
  <si>
    <t>Matriz de riesgos para contratación</t>
  </si>
  <si>
    <t xml:space="preserve">La OCI monitorea y realiza seguimiento a los mapas de riesgos de contratación desde su labor como tercera línea de defensa, y además dentro de los procesos y servicios tercerizados
</t>
  </si>
  <si>
    <t>Manual de Control Interno</t>
  </si>
  <si>
    <t>Informes de supervisión de los contratos</t>
  </si>
  <si>
    <t>Plan anual de Adquisiciones</t>
  </si>
  <si>
    <t>17.6 Se evalúa la información suministrada por los usuarios (Sistema PQRD), así como de otras partes interesadas para la mejora del  Sistema de Control Interno de la Entidad?</t>
  </si>
  <si>
    <t xml:space="preserve">
Dimension de Informacion y Comunicación 
Dimension de Control Interno
Lineas de Defensa</t>
  </si>
  <si>
    <t>La OCI efectúa seguimiento a las PQRS-DF presentadas por terceros externos, de forma semestral, con el fin de obtener evidencia suficiente y adecuada del cumplimiento y atención de las mismas.
El grupo de participación lleva a comité de Evaluación y desempeño el seguimiento a las PQRS-DF.</t>
  </si>
  <si>
    <t>Informe de seguimiento PQRS-DF</t>
  </si>
  <si>
    <t>La Oficina de Control Interno viene adelantando seguimiento a PQRS-DF con el fin de presentar los resultados ante a la Alta Dirección mediante el informe respectivo.
En auditorías realizadas se pudieron identificar debilidades concernientes a atención al ciudadano, las cuales se comunicaron en el CICC y que para vigencia 2022 en PAA se va a tener en cuenta.</t>
  </si>
  <si>
    <t>Acta CICCI</t>
  </si>
  <si>
    <t xml:space="preserve">17.7 Verificación del avance y cumplimiento de las acciones incluidas en los planes de mejoramiento producto de las autoevaluaciones. (2ª Línea).
</t>
  </si>
  <si>
    <t xml:space="preserve">
Dimension de Control Interno
Lineas de Defensa</t>
  </si>
  <si>
    <t>La Oficina de Control Interno realiza los seguimientos respectivos a los planes de mejoramiento que resultan de los procesos auditados evidenciados en iSolucion.
El Grupo de planeación adelanta seguimiento a los autodiagnosticos de MIPG</t>
  </si>
  <si>
    <t>Planes de mejoramiento, formulados y aprobados en iSolución</t>
  </si>
  <si>
    <t xml:space="preserve">En seguimiento se encontró que efectivamente el proceso de Mejora, verifica el avance y cumplimiento de las acciones incluidas en los planes de mejoramiento producto de las autoevaluaciones. Tal como se aprecia en los respectivos planes de mejora suscritos por los diferentes procesos.
No obstante lo anterior la OCI ha evidenciado en el seguimiento a planes de mejoramiento interno, que existen acciones pendientes de gestión, tal como se presentó en la sesión del Comité Institucional  de Coordinación de Control Interno ordinaria.
Por otra parte la OCI para la vigencia 2022 realizará seguimiento a los planes de mejoramiento que obtuvieron de las auditorias que se realizaron en segundo semestre de la vigencia 2022.  </t>
  </si>
  <si>
    <t>Formato Mejora Continua.</t>
  </si>
  <si>
    <t>Sesión del Comité Institucional  de Coordinación de Control Interno ordinaria</t>
  </si>
  <si>
    <t>17.8 Evaluación de la efectividad de las acciones incluidas en los Planes de mejoramiento producto de las auditorías internas y de entes externos. (3ª Línea)</t>
  </si>
  <si>
    <t>La Oficina de Control Interno realiza seguimiento y evalua la efectividad de los planes de mejoramiento tanto internos como externos, formulados por los diferentes procesos.</t>
  </si>
  <si>
    <t>La OCI en cumplimiento de las acciones incluidas en los planes de mejoramiento producto de las auditorias internas y externas. Tal como se aprecia en los respectivos planes de mejora suscritos por los diferentes procesos y en los reportes entes externos que se dieron en la vigencia 2022.</t>
  </si>
  <si>
    <t>Planes de mejoramiento, formulados y aprobados en Isolucion</t>
  </si>
  <si>
    <t>17.9 Las deficiencias de control interno son reportadas a los responsables de nivel jerárquico superior, para tomar la acciones correspondientes?</t>
  </si>
  <si>
    <t>Los Gerentes de Proceso y los Directores regionales realizan autoevaluaciones en las cuales se detectan deficiencias de control interno, las cuales son informadas al proceso de Mejora para la correspondiente formulación del Plan de Mejora.
Igualmente, la Oficina de control interno en sus evaluaciones independientes encuentra debilidades en los controles, las cuales son comunicadas al Gerente repsectivo para su correspondiente formulación del Plan de Mejoramiento</t>
  </si>
  <si>
    <t>Informe de evaluaciones independientes</t>
  </si>
  <si>
    <t>En seguimiento se observó que los procesos han suscrito planes de mejoramiento que contienen actividades encaminadas a subsanar las deficiencias de control interno, producto de sus autoevaluaciones y de las evaluaciones independientes realizadas por la Oficina de Control Interno. Tal como se aprecia en los respectivos planes.</t>
  </si>
  <si>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</si>
  <si>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</si>
  <si>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</si>
  <si>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t xml:space="preserve">El archivo contiene las siguientes hojas:
 -  </t>
    </r>
    <r>
      <rPr>
        <b/>
        <sz val="11"/>
        <rFont val="Arial Narrow"/>
        <family val="2"/>
      </rPr>
      <t xml:space="preserve">Pestañas por cada uno de los componentes de control interno: </t>
    </r>
    <r>
      <rPr>
        <sz val="10"/>
        <rFont val="Arial Narrow"/>
        <family val="2"/>
      </rPr>
      <t>"Ambiente de Control", "Evaluación de riesgos", "Actividades de control", "Información y Comunicación", y " Actividades de Monitoreo". las cuales cuentan todas con la siguiente estructura:</t>
    </r>
  </si>
  <si>
    <t>Columna</t>
  </si>
  <si>
    <t>Descripción</t>
  </si>
  <si>
    <r>
      <t xml:space="preserve">
</t>
    </r>
    <r>
      <rPr>
        <b/>
        <i/>
        <u/>
        <sz val="9"/>
        <rFont val="Arial Narrow"/>
        <family val="2"/>
      </rPr>
      <t>Lineamiento X:</t>
    </r>
  </si>
  <si>
    <t>Esta columna define los lineamientos generales para cada uno de los componentes del MECI y se asocian los temas específicos que se deben analizar en cada uno.</t>
  </si>
  <si>
    <t>En esta columna se deben asociar la (las) dimensión (es), así como la (s) política (s) de gestión y desempeño que permiten el desarrollo del tema en la entidad, en el marco del Modelo Integrado de Planeación y Gestión MIPG.</t>
  </si>
  <si>
    <r>
      <t>Evaluación "</t>
    </r>
    <r>
      <rPr>
        <b/>
        <sz val="10"/>
        <rFont val="Arial Narrow"/>
        <family val="2"/>
      </rPr>
      <t>si se encuentra Presente"</t>
    </r>
    <r>
      <rPr>
        <b/>
        <sz val="9"/>
        <rFont val="Arial Narrow"/>
        <family val="2"/>
      </rPr>
      <t xml:space="preserve">
</t>
    </r>
    <r>
      <rPr>
        <sz val="9"/>
        <rFont val="Arial Narrow"/>
        <family val="2"/>
      </rPr>
      <t>Referencia a Procesos, Manuales/Políticas de Operación/Procedimientos/Instructivos u otros desarrollos que den cuente de su aplicación</t>
    </r>
  </si>
  <si>
    <t>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Entiendase "diseñada" como aquella actividad que cuenta con un responsable(s), periodicidad (cada cuanto se realiza ), proposito (objetivo), Como se lleva a cabo  (procedimiento), qué pasa con las desviaciones y/o excepciones (producto de su ejecucion) y cuenta con evidencia (documentacion).</t>
  </si>
  <si>
    <t>EVIDENCIA DEL CONTROL</t>
  </si>
  <si>
    <t>Relaciona el consecutivo de las evidencias que se identifican en relación con la efectividad del control.</t>
  </si>
  <si>
    <t>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</si>
  <si>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Indicar las acciones que se han adelantado en el marco de la evaluaciòn independiente (auditoria interna), sobre el estado del Sistema de Control Interno . Acciones entendidas en la evaluación y monitoreo de la efectividad del control, incluyendo el seguimiento a los controles de la primera y segunda linea de defensa.</t>
  </si>
  <si>
    <r>
      <t xml:space="preserve">Evaluación </t>
    </r>
    <r>
      <rPr>
        <b/>
        <sz val="10"/>
        <rFont val="Arial Narrow"/>
        <family val="2"/>
      </rPr>
      <t>"si se encuentra Funcionando"</t>
    </r>
  </si>
  <si>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</si>
  <si>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xml:space="preserve">, permitiéndo definir puntos de mejora a través de los componentes del MECI y </t>
    </r>
    <r>
      <rPr>
        <sz val="10"/>
        <color rgb="FFFF0000"/>
        <rFont val="Arial Narrow"/>
        <family val="2"/>
      </rPr>
      <t>su articulacion</t>
    </r>
    <r>
      <rPr>
        <sz val="10"/>
        <rFont val="Arial Narrow"/>
        <family val="2"/>
      </rPr>
      <t xml:space="preserve">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</si>
  <si>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</si>
  <si>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</si>
  <si>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</si>
  <si>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</si>
  <si>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lineas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</si>
  <si>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</si>
  <si>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</si>
  <si>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</si>
  <si>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</si>
  <si>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</si>
  <si>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ejecucion.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</si>
  <si>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</si>
  <si>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</si>
  <si>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esta funcionando, lo que hace que se requieran acciones dirigidas a fortalecer su diseño y puesta en marcha</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</si>
  <si>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definiendo puntos de mejora a través de los componentes del MECI y su relación con las Dimensiones del MIPG.</t>
    </r>
  </si>
  <si>
    <r>
      <t xml:space="preserve"> -</t>
    </r>
    <r>
      <rPr>
        <sz val="11"/>
        <rFont val="Arial Narrow"/>
        <family val="2"/>
      </rPr>
      <t xml:space="preserve"> </t>
    </r>
    <r>
      <rPr>
        <b/>
        <sz val="11"/>
        <rFont val="Arial Narrow"/>
        <family val="2"/>
      </rPr>
      <t>Definiciones:</t>
    </r>
    <r>
      <rPr>
        <sz val="11"/>
        <rFont val="Arial Narrow"/>
        <family val="2"/>
      </rPr>
      <t xml:space="preserve"> A</t>
    </r>
    <r>
      <rPr>
        <sz val="10"/>
        <rFont val="Arial Narrow"/>
        <family val="2"/>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</si>
  <si>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</si>
  <si>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</si>
  <si>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</si>
  <si>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</si>
  <si>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</si>
  <si>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</si>
  <si>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</si>
  <si>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</si>
  <si>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oblgatoria conformación para todas las entidades estatales. (Ley 87 de 1993, art 13 y Decreto 648 de 2017).</t>
  </si>
  <si>
    <t>Instancia del más alto nivel jerárquico, encargado de orientar la implementación y operación del Modelo Integrado de Planeación y Gestión MIPG, de oblgatoria conformación para todas las entidades estatales. (Decreto 1499 de 2017).</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</si>
  <si>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</si>
  <si>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</si>
  <si>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</si>
  <si>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</si>
  <si>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detectaran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</si>
  <si>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</si>
  <si>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</si>
  <si>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</si>
  <si>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</si>
  <si>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</si>
  <si>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</si>
  <si>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</si>
  <si>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</si>
  <si>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</si>
  <si>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Esta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</si>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</sst>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
    <numFmt numFmtId="166" formatCode="0.0000"/>
    <numFmt numFmtId="167" formatCode="0.00000"/>
    <numFmt numFmtId="168" formatCode="0.000000"/>
  </numFmts>
  <fonts count="60">
    <font>
      <sz val="10"/>
      <color theme="1"/>
      <name val="Arial"/>
      <family val="2"/>
    </font>
    <font>
      <sz val="11"/>
      <color theme="1"/>
      <name val="Calibri"/>
      <family val="2"/>
      <scheme val="minor"/>
    </font>
    <font>
      <b/>
      <sz val="10"/>
      <color theme="1"/>
      <name val="Arial"/>
      <family val="2"/>
    </font>
    <font>
      <b/>
      <sz val="10"/>
      <color indexed="18"/>
      <name val="Arial"/>
      <family val="2"/>
    </font>
    <font>
      <u/>
      <sz val="10"/>
      <color theme="10"/>
      <name val="Arial"/>
      <family val="2"/>
    </font>
    <font>
      <sz val="10"/>
      <name val="Arial"/>
      <family val="2"/>
    </font>
    <font>
      <b/>
      <i/>
      <sz val="10"/>
      <name val="Arial"/>
      <family val="2"/>
    </font>
    <font>
      <b/>
      <sz val="12"/>
      <color theme="0"/>
      <name val="Arial"/>
      <family val="2"/>
    </font>
    <font>
      <b/>
      <sz val="12"/>
      <name val="Arial"/>
      <family val="2"/>
    </font>
    <font>
      <sz val="10"/>
      <color theme="1"/>
      <name val="Calibri"/>
      <family val="2"/>
      <scheme val="minor"/>
    </font>
    <font>
      <b/>
      <i/>
      <sz val="10"/>
      <color theme="1"/>
      <name val="Arial"/>
      <family val="2"/>
    </font>
    <font>
      <sz val="12"/>
      <name val="Times New Roman"/>
      <family val="1"/>
    </font>
    <font>
      <sz val="10"/>
      <name val="Arial Narrow"/>
      <family val="2"/>
    </font>
    <font>
      <b/>
      <sz val="14"/>
      <name val="Arial Narrow"/>
      <family val="2"/>
    </font>
    <font>
      <b/>
      <u/>
      <sz val="11"/>
      <name val="Arial Narrow"/>
      <family val="2"/>
    </font>
    <font>
      <b/>
      <sz val="10"/>
      <name val="Arial Narrow"/>
      <family val="2"/>
    </font>
    <font>
      <b/>
      <sz val="11"/>
      <name val="Arial Narrow"/>
      <family val="2"/>
    </font>
    <font>
      <b/>
      <sz val="9"/>
      <name val="Arial Narrow"/>
      <family val="2"/>
    </font>
    <font>
      <b/>
      <i/>
      <u/>
      <sz val="9"/>
      <name val="Arial Narrow"/>
      <family val="2"/>
    </font>
    <font>
      <sz val="9"/>
      <name val="Arial Narrow"/>
      <family val="2"/>
    </font>
    <font>
      <sz val="11"/>
      <name val="Arial Narrow"/>
      <family val="2"/>
    </font>
    <font>
      <sz val="12"/>
      <color theme="1" tint="0.34998626667073579"/>
      <name val="Arial Narrow"/>
      <family val="2"/>
    </font>
    <font>
      <sz val="11"/>
      <color theme="1"/>
      <name val="Arial Narrow"/>
      <family val="2"/>
    </font>
    <font>
      <b/>
      <sz val="11"/>
      <color theme="1"/>
      <name val="Arial Narrow"/>
      <family val="2"/>
    </font>
    <font>
      <u/>
      <sz val="11"/>
      <color theme="10"/>
      <name val="Arial Narrow"/>
      <family val="2"/>
    </font>
    <font>
      <b/>
      <sz val="11"/>
      <color theme="0"/>
      <name val="Arial Narrow"/>
      <family val="2"/>
    </font>
    <font>
      <sz val="11"/>
      <color theme="0"/>
      <name val="Arial Narrow"/>
      <family val="2"/>
    </font>
    <font>
      <b/>
      <u/>
      <sz val="11"/>
      <color theme="0"/>
      <name val="Arial Narrow"/>
      <family val="2"/>
    </font>
    <font>
      <i/>
      <sz val="11"/>
      <color theme="0"/>
      <name val="Arial Narrow"/>
      <family val="2"/>
    </font>
    <font>
      <b/>
      <sz val="11"/>
      <color theme="1" tint="0.249977111117893"/>
      <name val="Arial Narrow"/>
      <family val="2"/>
    </font>
    <font>
      <b/>
      <sz val="10"/>
      <color theme="1"/>
      <name val="Arial Narrow"/>
      <family val="2"/>
    </font>
    <font>
      <sz val="10"/>
      <color theme="1"/>
      <name val="Arial Narrow"/>
      <family val="2"/>
    </font>
    <font>
      <sz val="10"/>
      <color rgb="FFFF0000"/>
      <name val="Arial"/>
      <family val="2"/>
    </font>
    <font>
      <sz val="10"/>
      <color rgb="FFFF0000"/>
      <name val="Arial Narrow"/>
      <family val="2"/>
    </font>
    <font>
      <b/>
      <sz val="10"/>
      <color rgb="FFFF0000"/>
      <name val="Arial"/>
      <family val="2"/>
    </font>
    <font>
      <b/>
      <sz val="12"/>
      <color rgb="FFFF0000"/>
      <name val="Arial"/>
      <family val="2"/>
    </font>
    <font>
      <sz val="10"/>
      <color theme="1"/>
      <name val="Arial"/>
      <family val="2"/>
    </font>
    <font>
      <b/>
      <sz val="18"/>
      <color theme="0"/>
      <name val="Arial"/>
      <family val="2"/>
    </font>
    <font>
      <sz val="20"/>
      <color rgb="FFFF0000"/>
      <name val="Arial"/>
      <family val="2"/>
    </font>
    <font>
      <b/>
      <sz val="16"/>
      <color theme="1"/>
      <name val="Arial"/>
      <family val="2"/>
    </font>
    <font>
      <b/>
      <sz val="12"/>
      <name val="Arial Narrow"/>
      <family val="2"/>
    </font>
    <font>
      <b/>
      <sz val="16"/>
      <name val="Arial Narrow"/>
      <family val="2"/>
    </font>
    <font>
      <b/>
      <sz val="20"/>
      <color theme="0"/>
      <name val="Arial Narrow"/>
      <family val="2"/>
    </font>
    <font>
      <b/>
      <sz val="14"/>
      <color theme="0"/>
      <name val="Arial Narrow"/>
      <family val="2"/>
    </font>
    <font>
      <b/>
      <sz val="20"/>
      <color theme="0"/>
      <name val="Arial"/>
      <family val="2"/>
    </font>
    <font>
      <b/>
      <sz val="10"/>
      <name val="Arial"/>
      <family val="2"/>
    </font>
    <font>
      <b/>
      <u/>
      <sz val="12"/>
      <color theme="0"/>
      <name val="Arial"/>
      <family val="2"/>
    </font>
    <font>
      <sz val="18"/>
      <color theme="1"/>
      <name val="Arial"/>
      <family val="2"/>
    </font>
    <font>
      <sz val="11"/>
      <color rgb="FFFF0000"/>
      <name val="Arial Narrow"/>
      <family val="2"/>
    </font>
    <font>
      <b/>
      <sz val="11"/>
      <color rgb="FFFF0000"/>
      <name val="Arial Narrow"/>
      <family val="2"/>
    </font>
    <font>
      <sz val="25"/>
      <color theme="1"/>
      <name val="Arial"/>
      <family val="2"/>
    </font>
    <font>
      <sz val="12"/>
      <color theme="1"/>
      <name val="Arial"/>
      <family val="2"/>
    </font>
    <font>
      <sz val="12"/>
      <name val="Arial"/>
      <family val="2"/>
    </font>
    <font>
      <u/>
      <sz val="12"/>
      <name val="Arial"/>
      <family val="2"/>
    </font>
    <font>
      <sz val="20"/>
      <name val="Arial Narrow"/>
      <family val="2"/>
    </font>
    <font>
      <b/>
      <sz val="20"/>
      <name val="Arial Narrow"/>
      <family val="2"/>
    </font>
    <font>
      <sz val="12"/>
      <color theme="1"/>
      <name val="Times New Roman"/>
      <family val="1"/>
    </font>
    <font>
      <b/>
      <sz val="14"/>
      <color theme="1"/>
      <name val="Times New Roman"/>
      <family val="1"/>
    </font>
    <font>
      <sz val="14"/>
      <color theme="1"/>
      <name val="Times New Roman"/>
      <family val="1"/>
    </font>
    <font>
      <b/>
      <sz val="12"/>
      <color theme="1"/>
      <name val="Times New Roman"/>
      <family val="1"/>
    </font>
  </fonts>
  <fills count="1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indexed="51"/>
        <bgColor indexed="64"/>
      </patternFill>
    </fill>
    <fill>
      <patternFill patternType="solid">
        <fgColor rgb="FF83A343"/>
        <bgColor indexed="64"/>
      </patternFill>
    </fill>
    <fill>
      <patternFill patternType="solid">
        <fgColor rgb="FFFFCC00"/>
        <bgColor indexed="64"/>
      </patternFill>
    </fill>
    <fill>
      <patternFill patternType="solid">
        <fgColor theme="7" tint="-0.249977111117893"/>
        <bgColor indexed="64"/>
      </patternFill>
    </fill>
    <fill>
      <patternFill patternType="solid">
        <fgColor rgb="FF2E3917"/>
        <bgColor indexed="64"/>
      </patternFill>
    </fill>
    <fill>
      <patternFill patternType="lightTrellis">
        <fgColor theme="0" tint="-0.14996795556505021"/>
        <bgColor theme="0"/>
      </patternFill>
    </fill>
    <fill>
      <patternFill patternType="solid">
        <fgColor theme="4" tint="0.7999816888943144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249977111117893"/>
        <bgColor indexed="64"/>
      </patternFill>
    </fill>
    <fill>
      <patternFill patternType="solid">
        <fgColor theme="2" tint="-0.249977111117893"/>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auto="1"/>
      </top>
      <bottom/>
      <diagonal/>
    </border>
    <border>
      <left style="hair">
        <color auto="1"/>
      </left>
      <right/>
      <top style="hair">
        <color auto="1"/>
      </top>
      <bottom style="hair">
        <color auto="1"/>
      </bottom>
      <diagonal/>
    </border>
    <border>
      <left style="double">
        <color indexed="64"/>
      </left>
      <right/>
      <top style="double">
        <color indexed="64"/>
      </top>
      <bottom/>
      <diagonal/>
    </border>
    <border>
      <left/>
      <right style="thin">
        <color theme="0"/>
      </right>
      <top style="double">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rgb="FF81829A"/>
      </left>
      <right style="thin">
        <color rgb="FF81829A"/>
      </right>
      <top style="thin">
        <color rgb="FF81829A"/>
      </top>
      <bottom style="thin">
        <color rgb="FF81829A"/>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thin">
        <color indexed="64"/>
      </left>
      <right style="thin">
        <color indexed="64"/>
      </right>
      <top style="medium">
        <color indexed="64"/>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left>
      <right style="thin">
        <color theme="0"/>
      </right>
      <top/>
      <bottom style="thin">
        <color theme="0"/>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diagonal/>
    </border>
    <border>
      <left style="hair">
        <color indexed="64"/>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8">
    <xf numFmtId="0" fontId="0" fillId="0" borderId="0"/>
    <xf numFmtId="0" fontId="3" fillId="4" borderId="0"/>
    <xf numFmtId="0" fontId="4" fillId="0" borderId="0" applyNumberFormat="0" applyFill="0" applyBorder="0" applyAlignment="0" applyProtection="0">
      <alignment vertical="top"/>
      <protection locked="0"/>
    </xf>
    <xf numFmtId="0" fontId="9" fillId="0" borderId="0"/>
    <xf numFmtId="0" fontId="5" fillId="0" borderId="0"/>
    <xf numFmtId="0" fontId="11" fillId="0" borderId="0"/>
    <xf numFmtId="9" fontId="36" fillId="0" borderId="0" applyFont="0" applyFill="0" applyBorder="0" applyAlignment="0" applyProtection="0"/>
    <xf numFmtId="0" fontId="1" fillId="0" borderId="0"/>
  </cellStyleXfs>
  <cellXfs count="477">
    <xf numFmtId="0" fontId="0" fillId="0" borderId="0" xfId="0"/>
    <xf numFmtId="0" fontId="25" fillId="3" borderId="0" xfId="0" applyFont="1" applyFill="1" applyAlignment="1">
      <alignment horizontal="center" vertical="center" wrapText="1"/>
    </xf>
    <xf numFmtId="9" fontId="44" fillId="3" borderId="74" xfId="0" applyNumberFormat="1" applyFont="1" applyFill="1" applyBorder="1" applyAlignment="1" applyProtection="1">
      <alignment horizontal="center" vertical="center"/>
      <protection hidden="1"/>
    </xf>
    <xf numFmtId="9" fontId="39" fillId="16" borderId="1" xfId="0"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16" fillId="0" borderId="0" xfId="3" applyFont="1" applyAlignment="1" applyProtection="1">
      <alignment vertical="center"/>
      <protection hidden="1"/>
    </xf>
    <xf numFmtId="0" fontId="20" fillId="0" borderId="0" xfId="3" applyFont="1" applyAlignment="1" applyProtection="1">
      <alignment vertical="center" wrapText="1"/>
      <protection hidden="1"/>
    </xf>
    <xf numFmtId="0" fontId="0" fillId="0" borderId="0" xfId="0" applyProtection="1">
      <protection hidden="1"/>
    </xf>
    <xf numFmtId="0" fontId="16" fillId="0" borderId="0" xfId="3" applyFont="1" applyAlignment="1" applyProtection="1">
      <alignment vertical="center" wrapText="1"/>
      <protection hidden="1"/>
    </xf>
    <xf numFmtId="0" fontId="32" fillId="0" borderId="0" xfId="0" applyFont="1" applyProtection="1">
      <protection hidden="1"/>
    </xf>
    <xf numFmtId="0" fontId="25" fillId="3" borderId="23"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6" fillId="18" borderId="1" xfId="0" applyFont="1" applyFill="1" applyBorder="1" applyAlignment="1" applyProtection="1">
      <alignment horizontal="center" vertical="center" wrapText="1"/>
      <protection hidden="1"/>
    </xf>
    <xf numFmtId="0" fontId="0" fillId="2" borderId="0" xfId="0" applyFill="1" applyProtection="1">
      <protection hidden="1"/>
    </xf>
    <xf numFmtId="0" fontId="0" fillId="2" borderId="43" xfId="0" applyFill="1" applyBorder="1" applyProtection="1">
      <protection hidden="1"/>
    </xf>
    <xf numFmtId="0" fontId="0" fillId="2" borderId="44" xfId="0" applyFill="1" applyBorder="1" applyProtection="1">
      <protection hidden="1"/>
    </xf>
    <xf numFmtId="0" fontId="0" fillId="2" borderId="45" xfId="0" applyFill="1" applyBorder="1" applyProtection="1">
      <protection hidden="1"/>
    </xf>
    <xf numFmtId="0" fontId="0" fillId="2" borderId="46" xfId="0" applyFill="1" applyBorder="1" applyProtection="1">
      <protection hidden="1"/>
    </xf>
    <xf numFmtId="0" fontId="22" fillId="2" borderId="0" xfId="0" applyFont="1" applyFill="1" applyAlignment="1" applyProtection="1">
      <alignment horizontal="center"/>
      <protection hidden="1"/>
    </xf>
    <xf numFmtId="0" fontId="0" fillId="2" borderId="47" xfId="0" applyFill="1" applyBorder="1" applyProtection="1">
      <protection hidden="1"/>
    </xf>
    <xf numFmtId="0" fontId="42" fillId="3" borderId="1" xfId="0" applyFont="1" applyFill="1" applyBorder="1" applyAlignment="1" applyProtection="1">
      <alignment horizontal="center" vertical="center" wrapText="1"/>
      <protection hidden="1"/>
    </xf>
    <xf numFmtId="164" fontId="22" fillId="2" borderId="0" xfId="0" applyNumberFormat="1" applyFont="1" applyFill="1" applyAlignment="1" applyProtection="1">
      <alignment horizontal="center"/>
      <protection hidden="1"/>
    </xf>
    <xf numFmtId="0" fontId="26" fillId="2" borderId="0" xfId="0" applyFont="1" applyFill="1" applyAlignment="1" applyProtection="1">
      <alignment vertical="center"/>
      <protection hidden="1"/>
    </xf>
    <xf numFmtId="0" fontId="38" fillId="2" borderId="0" xfId="0" applyFont="1" applyFill="1" applyAlignment="1" applyProtection="1">
      <alignment horizontal="center" vertical="center"/>
      <protection hidden="1"/>
    </xf>
    <xf numFmtId="0" fontId="35" fillId="2" borderId="0" xfId="0" applyFont="1" applyFill="1" applyProtection="1">
      <protection hidden="1"/>
    </xf>
    <xf numFmtId="0" fontId="37" fillId="2" borderId="0" xfId="0" applyFont="1" applyFill="1" applyAlignment="1" applyProtection="1">
      <alignment horizontal="center" vertical="center"/>
      <protection hidden="1"/>
    </xf>
    <xf numFmtId="0" fontId="8" fillId="2" borderId="0" xfId="0" applyFont="1" applyFill="1" applyAlignment="1" applyProtection="1">
      <alignment horizontal="center" vertical="center"/>
      <protection hidden="1"/>
    </xf>
    <xf numFmtId="49" fontId="50" fillId="2" borderId="74" xfId="0" applyNumberFormat="1" applyFont="1" applyFill="1" applyBorder="1" applyAlignment="1" applyProtection="1">
      <alignment horizontal="center" vertical="center" wrapText="1"/>
      <protection hidden="1"/>
    </xf>
    <xf numFmtId="49" fontId="0" fillId="2" borderId="0" xfId="0" applyNumberFormat="1" applyFill="1" applyAlignment="1" applyProtection="1">
      <alignment horizontal="left" vertical="top" wrapText="1"/>
      <protection hidden="1"/>
    </xf>
    <xf numFmtId="0" fontId="34" fillId="2" borderId="0" xfId="0" applyFont="1" applyFill="1" applyAlignment="1" applyProtection="1">
      <alignment wrapText="1"/>
      <protection hidden="1"/>
    </xf>
    <xf numFmtId="0" fontId="37" fillId="17" borderId="42" xfId="0" applyFont="1" applyFill="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7" fillId="17" borderId="42" xfId="0" applyFont="1" applyFill="1" applyBorder="1" applyAlignment="1" applyProtection="1">
      <alignment horizontal="center" vertical="center" wrapText="1"/>
      <protection hidden="1"/>
    </xf>
    <xf numFmtId="0" fontId="7" fillId="17" borderId="74" xfId="0" applyFont="1" applyFill="1" applyBorder="1" applyAlignment="1" applyProtection="1">
      <alignment horizontal="center" vertical="center" wrapText="1"/>
      <protection hidden="1"/>
    </xf>
    <xf numFmtId="0" fontId="35" fillId="2" borderId="0" xfId="0" applyFont="1" applyFill="1" applyAlignment="1" applyProtection="1">
      <alignment horizontal="center" vertical="center" wrapText="1"/>
      <protection hidden="1"/>
    </xf>
    <xf numFmtId="0" fontId="7" fillId="3" borderId="64" xfId="0" applyFont="1" applyFill="1" applyBorder="1" applyAlignment="1" applyProtection="1">
      <alignment horizontal="center" vertical="center" wrapText="1"/>
      <protection hidden="1"/>
    </xf>
    <xf numFmtId="0" fontId="7" fillId="3" borderId="74" xfId="0" applyFont="1" applyFill="1" applyBorder="1" applyAlignment="1" applyProtection="1">
      <alignment horizontal="center" vertical="center" wrapText="1"/>
      <protection hidden="1"/>
    </xf>
    <xf numFmtId="0" fontId="7" fillId="3" borderId="0" xfId="0" applyFont="1" applyFill="1" applyAlignment="1" applyProtection="1">
      <alignment horizontal="center" vertical="center" wrapText="1"/>
      <protection hidden="1"/>
    </xf>
    <xf numFmtId="0" fontId="2" fillId="2" borderId="0" xfId="0" applyFont="1" applyFill="1" applyAlignment="1" applyProtection="1">
      <alignment wrapText="1"/>
      <protection hidden="1"/>
    </xf>
    <xf numFmtId="0" fontId="47" fillId="0" borderId="0" xfId="0" applyFont="1" applyAlignment="1" applyProtection="1">
      <alignment horizontal="center" wrapText="1"/>
      <protection hidden="1"/>
    </xf>
    <xf numFmtId="0" fontId="0" fillId="0" borderId="65" xfId="0" applyBorder="1" applyProtection="1">
      <protection hidden="1"/>
    </xf>
    <xf numFmtId="0" fontId="37" fillId="6" borderId="1" xfId="0" applyFont="1" applyFill="1" applyBorder="1" applyAlignment="1" applyProtection="1">
      <alignment horizontal="center" vertical="center" wrapText="1"/>
      <protection hidden="1"/>
    </xf>
    <xf numFmtId="0" fontId="7" fillId="0" borderId="0" xfId="0" applyFont="1" applyAlignment="1" applyProtection="1">
      <alignment vertical="center"/>
      <protection hidden="1"/>
    </xf>
    <xf numFmtId="9" fontId="8" fillId="0" borderId="0" xfId="0" applyNumberFormat="1" applyFont="1" applyAlignment="1" applyProtection="1">
      <alignment vertical="center"/>
      <protection hidden="1"/>
    </xf>
    <xf numFmtId="0" fontId="45" fillId="0" borderId="85" xfId="0" applyFont="1" applyBorder="1" applyAlignment="1" applyProtection="1">
      <alignment vertical="center" wrapText="1"/>
      <protection hidden="1"/>
    </xf>
    <xf numFmtId="0" fontId="8" fillId="0" borderId="0" xfId="0" applyFont="1" applyAlignment="1" applyProtection="1">
      <alignment vertical="center"/>
      <protection hidden="1"/>
    </xf>
    <xf numFmtId="0" fontId="8" fillId="0" borderId="61" xfId="0" applyFont="1" applyBorder="1" applyAlignment="1" applyProtection="1">
      <alignment vertical="center"/>
      <protection hidden="1"/>
    </xf>
    <xf numFmtId="0" fontId="52" fillId="0" borderId="85" xfId="0" applyFont="1" applyBorder="1" applyAlignment="1" applyProtection="1">
      <alignment vertical="center" wrapText="1"/>
      <protection hidden="1"/>
    </xf>
    <xf numFmtId="0" fontId="8" fillId="0" borderId="0" xfId="0" applyFont="1" applyAlignment="1" applyProtection="1">
      <alignment horizontal="left" vertical="center"/>
      <protection hidden="1"/>
    </xf>
    <xf numFmtId="9" fontId="8" fillId="0" borderId="1" xfId="6" applyFont="1" applyFill="1" applyBorder="1" applyAlignment="1" applyProtection="1">
      <alignment horizontal="center" vertical="center"/>
      <protection hidden="1"/>
    </xf>
    <xf numFmtId="0" fontId="8" fillId="2" borderId="47" xfId="0" applyFont="1" applyFill="1" applyBorder="1" applyAlignment="1" applyProtection="1">
      <alignment vertical="center"/>
      <protection hidden="1"/>
    </xf>
    <xf numFmtId="0" fontId="8" fillId="2" borderId="0" xfId="0" applyFont="1" applyFill="1" applyAlignment="1" applyProtection="1">
      <alignment vertical="center"/>
      <protection hidden="1"/>
    </xf>
    <xf numFmtId="0" fontId="0" fillId="0" borderId="0" xfId="0" applyAlignment="1" applyProtection="1">
      <alignment horizontal="center"/>
      <protection hidden="1"/>
    </xf>
    <xf numFmtId="0" fontId="0" fillId="0" borderId="1" xfId="0" applyBorder="1" applyProtection="1">
      <protection hidden="1"/>
    </xf>
    <xf numFmtId="0" fontId="0" fillId="0" borderId="85" xfId="0" applyBorder="1" applyProtection="1">
      <protection hidden="1"/>
    </xf>
    <xf numFmtId="0" fontId="0" fillId="0" borderId="0" xfId="0" applyAlignment="1" applyProtection="1">
      <alignment horizontal="left"/>
      <protection hidden="1"/>
    </xf>
    <xf numFmtId="9" fontId="0" fillId="0" borderId="1" xfId="6" applyFont="1" applyBorder="1" applyAlignment="1" applyProtection="1">
      <alignment horizontal="left"/>
      <protection hidden="1"/>
    </xf>
    <xf numFmtId="0" fontId="37" fillId="5" borderId="1" xfId="0" applyFont="1" applyFill="1" applyBorder="1" applyAlignment="1" applyProtection="1">
      <alignment horizontal="center" vertical="center" wrapText="1"/>
      <protection hidden="1"/>
    </xf>
    <xf numFmtId="0" fontId="5" fillId="0" borderId="85" xfId="0" applyFont="1" applyBorder="1" applyAlignment="1" applyProtection="1">
      <alignment vertical="top" wrapText="1"/>
      <protection hidden="1"/>
    </xf>
    <xf numFmtId="0" fontId="0" fillId="0" borderId="61" xfId="0" applyBorder="1" applyProtection="1">
      <protection hidden="1"/>
    </xf>
    <xf numFmtId="0" fontId="52" fillId="0" borderId="61" xfId="0" applyFont="1" applyBorder="1" applyAlignment="1" applyProtection="1">
      <alignment horizontal="left" vertical="top" wrapText="1"/>
      <protection hidden="1"/>
    </xf>
    <xf numFmtId="0" fontId="37" fillId="3" borderId="1" xfId="0" applyFont="1" applyFill="1" applyBorder="1" applyAlignment="1" applyProtection="1">
      <alignment horizontal="center" vertical="center" wrapText="1"/>
      <protection hidden="1"/>
    </xf>
    <xf numFmtId="0" fontId="52" fillId="0" borderId="61" xfId="0" applyFont="1" applyBorder="1" applyAlignment="1" applyProtection="1">
      <alignment horizontal="left" vertical="center" wrapText="1"/>
      <protection hidden="1"/>
    </xf>
    <xf numFmtId="0" fontId="37" fillId="7" borderId="1" xfId="0" applyFont="1" applyFill="1" applyBorder="1" applyAlignment="1" applyProtection="1">
      <alignment horizontal="center" vertical="center" wrapText="1"/>
      <protection hidden="1"/>
    </xf>
    <xf numFmtId="0" fontId="37" fillId="11" borderId="1" xfId="0" applyFont="1" applyFill="1" applyBorder="1" applyAlignment="1" applyProtection="1">
      <alignment horizontal="center" vertical="center" wrapText="1"/>
      <protection hidden="1"/>
    </xf>
    <xf numFmtId="0" fontId="8" fillId="0" borderId="86" xfId="0" applyFont="1" applyBorder="1" applyAlignment="1" applyProtection="1">
      <alignment horizontal="left" vertical="top" wrapText="1"/>
      <protection hidden="1"/>
    </xf>
    <xf numFmtId="0" fontId="51" fillId="0" borderId="86" xfId="0" applyFont="1" applyBorder="1" applyAlignment="1" applyProtection="1">
      <alignment vertical="top" wrapText="1"/>
      <protection hidden="1"/>
    </xf>
    <xf numFmtId="0" fontId="7" fillId="2" borderId="0" xfId="0" applyFont="1" applyFill="1" applyAlignment="1" applyProtection="1">
      <alignment vertical="center"/>
      <protection hidden="1"/>
    </xf>
    <xf numFmtId="0" fontId="8" fillId="2" borderId="0" xfId="0" applyFont="1" applyFill="1" applyAlignment="1" applyProtection="1">
      <alignment horizontal="left" vertical="center"/>
      <protection hidden="1"/>
    </xf>
    <xf numFmtId="0" fontId="6" fillId="2" borderId="0" xfId="0" applyFont="1" applyFill="1" applyAlignment="1" applyProtection="1">
      <alignment vertical="center"/>
      <protection hidden="1"/>
    </xf>
    <xf numFmtId="0" fontId="10" fillId="2" borderId="0" xfId="0" applyFont="1" applyFill="1" applyProtection="1">
      <protection hidden="1"/>
    </xf>
    <xf numFmtId="0" fontId="0" fillId="2" borderId="48" xfId="0" applyFill="1" applyBorder="1" applyProtection="1">
      <protection hidden="1"/>
    </xf>
    <xf numFmtId="0" fontId="0" fillId="2" borderId="49" xfId="0" applyFill="1" applyBorder="1" applyProtection="1">
      <protection hidden="1"/>
    </xf>
    <xf numFmtId="0" fontId="0" fillId="2" borderId="50" xfId="0" applyFill="1" applyBorder="1" applyProtection="1">
      <protection hidden="1"/>
    </xf>
    <xf numFmtId="0" fontId="56" fillId="0" borderId="0" xfId="7" applyFont="1" applyAlignment="1" applyProtection="1">
      <alignment horizontal="left" vertical="center"/>
      <protection hidden="1"/>
    </xf>
    <xf numFmtId="0" fontId="1" fillId="0" borderId="0" xfId="7" applyProtection="1">
      <protection hidden="1"/>
    </xf>
    <xf numFmtId="0" fontId="58" fillId="0" borderId="110" xfId="7" applyFont="1" applyBorder="1" applyAlignment="1" applyProtection="1">
      <alignment horizontal="left" vertical="center"/>
      <protection hidden="1"/>
    </xf>
    <xf numFmtId="0" fontId="59" fillId="0" borderId="111" xfId="7" applyFont="1" applyBorder="1" applyAlignment="1" applyProtection="1">
      <alignment horizontal="center" vertical="center" wrapText="1"/>
      <protection hidden="1"/>
    </xf>
    <xf numFmtId="0" fontId="59" fillId="0" borderId="112" xfId="7" applyFont="1" applyBorder="1" applyAlignment="1" applyProtection="1">
      <alignment horizontal="center" vertical="center" wrapText="1"/>
      <protection hidden="1"/>
    </xf>
    <xf numFmtId="0" fontId="59" fillId="0" borderId="113" xfId="7" applyFont="1" applyBorder="1" applyAlignment="1" applyProtection="1">
      <alignment horizontal="center" vertical="center"/>
      <protection hidden="1"/>
    </xf>
    <xf numFmtId="0" fontId="56" fillId="0" borderId="59" xfId="7" applyFont="1" applyBorder="1" applyAlignment="1" applyProtection="1">
      <alignment horizontal="left" vertical="center" wrapText="1"/>
      <protection hidden="1"/>
    </xf>
    <xf numFmtId="0" fontId="56" fillId="0" borderId="59" xfId="7" applyFont="1" applyBorder="1" applyAlignment="1" applyProtection="1">
      <alignment horizontal="center" vertical="center"/>
      <protection hidden="1"/>
    </xf>
    <xf numFmtId="0" fontId="56" fillId="0" borderId="1" xfId="7" applyFont="1" applyBorder="1" applyAlignment="1" applyProtection="1">
      <alignment horizontal="left" vertical="center" wrapText="1"/>
      <protection hidden="1"/>
    </xf>
    <xf numFmtId="0" fontId="56" fillId="0" borderId="1" xfId="7" applyFont="1" applyBorder="1" applyAlignment="1" applyProtection="1">
      <alignment horizontal="center" vertical="center"/>
      <protection hidden="1"/>
    </xf>
    <xf numFmtId="0" fontId="56" fillId="0" borderId="58" xfId="7" applyFont="1" applyBorder="1" applyAlignment="1" applyProtection="1">
      <alignment horizontal="left" vertical="center" wrapText="1"/>
      <protection hidden="1"/>
    </xf>
    <xf numFmtId="0" fontId="56" fillId="0" borderId="58" xfId="7" applyFont="1" applyBorder="1" applyAlignment="1" applyProtection="1">
      <alignment horizontal="center" vertical="center"/>
      <protection hidden="1"/>
    </xf>
    <xf numFmtId="0" fontId="56" fillId="0" borderId="2" xfId="7" applyFont="1" applyBorder="1" applyAlignment="1" applyProtection="1">
      <alignment horizontal="left" vertical="center" wrapText="1"/>
      <protection hidden="1"/>
    </xf>
    <xf numFmtId="0" fontId="56" fillId="0" borderId="2" xfId="7" applyFont="1" applyBorder="1" applyAlignment="1" applyProtection="1">
      <alignment horizontal="center" vertical="center"/>
      <protection hidden="1"/>
    </xf>
    <xf numFmtId="0" fontId="4" fillId="0" borderId="113" xfId="2" applyBorder="1" applyAlignment="1" applyProtection="1">
      <alignment vertical="center" wrapText="1"/>
      <protection hidden="1"/>
    </xf>
    <xf numFmtId="0" fontId="4" fillId="0" borderId="77" xfId="2" applyBorder="1" applyAlignment="1" applyProtection="1">
      <alignment vertical="center" wrapText="1"/>
      <protection hidden="1"/>
    </xf>
    <xf numFmtId="0" fontId="22" fillId="2" borderId="0" xfId="0" applyFont="1" applyFill="1" applyProtection="1">
      <protection hidden="1"/>
    </xf>
    <xf numFmtId="0" fontId="26" fillId="2" borderId="0" xfId="0" applyFont="1" applyFill="1" applyProtection="1">
      <protection hidden="1"/>
    </xf>
    <xf numFmtId="2" fontId="26" fillId="2" borderId="0" xfId="0" applyNumberFormat="1" applyFont="1" applyFill="1" applyProtection="1">
      <protection hidden="1"/>
    </xf>
    <xf numFmtId="2" fontId="48" fillId="2" borderId="0" xfId="0" applyNumberFormat="1" applyFont="1" applyFill="1" applyProtection="1">
      <protection hidden="1"/>
    </xf>
    <xf numFmtId="0" fontId="22" fillId="2" borderId="0" xfId="0" applyFont="1" applyFill="1" applyAlignment="1" applyProtection="1">
      <alignment vertical="center"/>
      <protection hidden="1"/>
    </xf>
    <xf numFmtId="0" fontId="20" fillId="2" borderId="0" xfId="0" applyFont="1" applyFill="1" applyProtection="1">
      <protection hidden="1"/>
    </xf>
    <xf numFmtId="1" fontId="22" fillId="2" borderId="0" xfId="0" applyNumberFormat="1" applyFont="1" applyFill="1" applyAlignment="1" applyProtection="1">
      <alignment horizontal="center" vertical="center"/>
      <protection hidden="1"/>
    </xf>
    <xf numFmtId="0" fontId="22" fillId="2" borderId="0" xfId="0" applyFont="1" applyFill="1" applyAlignment="1" applyProtection="1">
      <alignment horizontal="justify" vertical="center" wrapText="1"/>
      <protection hidden="1"/>
    </xf>
    <xf numFmtId="0" fontId="16" fillId="18" borderId="1" xfId="0" applyFont="1" applyFill="1" applyBorder="1" applyAlignment="1" applyProtection="1">
      <alignment horizontal="center" vertical="center"/>
      <protection hidden="1"/>
    </xf>
    <xf numFmtId="0" fontId="20" fillId="18" borderId="1" xfId="0" applyFont="1" applyFill="1" applyBorder="1" applyAlignment="1" applyProtection="1">
      <alignment horizontal="center" vertical="center"/>
      <protection hidden="1"/>
    </xf>
    <xf numFmtId="0" fontId="23" fillId="2" borderId="82" xfId="0" applyFont="1" applyFill="1" applyBorder="1" applyAlignment="1" applyProtection="1">
      <alignment horizontal="center" vertical="center"/>
      <protection hidden="1"/>
    </xf>
    <xf numFmtId="0" fontId="22" fillId="0" borderId="102" xfId="0" applyFont="1" applyBorder="1" applyAlignment="1" applyProtection="1">
      <alignment horizontal="justify" vertical="center" wrapText="1"/>
      <protection hidden="1"/>
    </xf>
    <xf numFmtId="0" fontId="23" fillId="2" borderId="12" xfId="0" applyFont="1" applyFill="1" applyBorder="1" applyAlignment="1" applyProtection="1">
      <alignment horizontal="center" vertical="center"/>
      <protection hidden="1"/>
    </xf>
    <xf numFmtId="0" fontId="22" fillId="0" borderId="81" xfId="0" applyFont="1" applyBorder="1" applyAlignment="1" applyProtection="1">
      <alignment horizontal="justify" vertical="center" wrapText="1"/>
      <protection hidden="1"/>
    </xf>
    <xf numFmtId="0" fontId="22" fillId="2" borderId="81" xfId="0" applyFont="1" applyFill="1" applyBorder="1" applyAlignment="1" applyProtection="1">
      <alignment horizontal="justify" vertical="center"/>
      <protection hidden="1"/>
    </xf>
    <xf numFmtId="0" fontId="23" fillId="2" borderId="84" xfId="0" applyFont="1" applyFill="1" applyBorder="1" applyAlignment="1" applyProtection="1">
      <alignment horizontal="center" vertical="center"/>
      <protection hidden="1"/>
    </xf>
    <xf numFmtId="0" fontId="22" fillId="2" borderId="80" xfId="0" applyFont="1" applyFill="1" applyBorder="1" applyAlignment="1" applyProtection="1">
      <alignment horizontal="justify" vertical="center"/>
      <protection hidden="1"/>
    </xf>
    <xf numFmtId="0" fontId="22" fillId="2" borderId="17" xfId="0" applyFont="1" applyFill="1" applyBorder="1" applyAlignment="1" applyProtection="1">
      <alignment horizontal="justify" vertical="center" wrapText="1"/>
      <protection hidden="1"/>
    </xf>
    <xf numFmtId="0" fontId="20" fillId="2" borderId="12" xfId="0" applyFont="1" applyFill="1" applyBorder="1" applyAlignment="1" applyProtection="1">
      <alignment horizontal="justify" vertical="center" wrapText="1"/>
      <protection hidden="1"/>
    </xf>
    <xf numFmtId="0" fontId="22" fillId="2" borderId="12" xfId="0" applyFont="1" applyFill="1" applyBorder="1" applyAlignment="1" applyProtection="1">
      <alignment horizontal="justify" vertical="center" wrapText="1"/>
      <protection hidden="1"/>
    </xf>
    <xf numFmtId="0" fontId="22" fillId="2" borderId="12" xfId="0" applyFont="1" applyFill="1" applyBorder="1" applyAlignment="1" applyProtection="1">
      <alignment horizontal="justify" vertical="center"/>
      <protection hidden="1"/>
    </xf>
    <xf numFmtId="0" fontId="23" fillId="2" borderId="18" xfId="0" applyFont="1" applyFill="1" applyBorder="1" applyAlignment="1" applyProtection="1">
      <alignment horizontal="center" vertical="center"/>
      <protection hidden="1"/>
    </xf>
    <xf numFmtId="0" fontId="22" fillId="2" borderId="18" xfId="0" applyFont="1" applyFill="1" applyBorder="1" applyAlignment="1" applyProtection="1">
      <alignment horizontal="justify" vertical="center"/>
      <protection hidden="1"/>
    </xf>
    <xf numFmtId="0" fontId="26" fillId="0" borderId="0" xfId="0" applyFont="1" applyProtection="1">
      <protection hidden="1"/>
    </xf>
    <xf numFmtId="2" fontId="26" fillId="0" borderId="0" xfId="0" applyNumberFormat="1" applyFont="1" applyProtection="1">
      <protection hidden="1"/>
    </xf>
    <xf numFmtId="2" fontId="48" fillId="0" borderId="0" xfId="0" applyNumberFormat="1" applyFont="1" applyProtection="1">
      <protection hidden="1"/>
    </xf>
    <xf numFmtId="0" fontId="48" fillId="2" borderId="0" xfId="0" applyFont="1" applyFill="1" applyProtection="1">
      <protection hidden="1"/>
    </xf>
    <xf numFmtId="0" fontId="24" fillId="2" borderId="0" xfId="2" applyFont="1" applyFill="1" applyAlignment="1" applyProtection="1">
      <alignment horizontal="center" vertical="center"/>
      <protection hidden="1"/>
    </xf>
    <xf numFmtId="0" fontId="22" fillId="2" borderId="0" xfId="0" applyFont="1" applyFill="1" applyAlignment="1" applyProtection="1">
      <alignment wrapText="1"/>
      <protection hidden="1"/>
    </xf>
    <xf numFmtId="0" fontId="25" fillId="2" borderId="0" xfId="0" applyFont="1" applyFill="1" applyAlignment="1" applyProtection="1">
      <alignment horizontal="center" vertical="center"/>
      <protection hidden="1"/>
    </xf>
    <xf numFmtId="0" fontId="25" fillId="2" borderId="0" xfId="0" applyFont="1" applyFill="1" applyAlignment="1" applyProtection="1">
      <alignment horizontal="center" vertical="center" wrapText="1"/>
      <protection hidden="1"/>
    </xf>
    <xf numFmtId="0" fontId="22" fillId="0" borderId="0" xfId="0" applyFont="1" applyProtection="1">
      <protection hidden="1"/>
    </xf>
    <xf numFmtId="167" fontId="26" fillId="0" borderId="0" xfId="0" applyNumberFormat="1" applyFont="1" applyProtection="1">
      <protection hidden="1"/>
    </xf>
    <xf numFmtId="0" fontId="12" fillId="0" borderId="0" xfId="4" applyFont="1" applyProtection="1">
      <protection hidden="1"/>
    </xf>
    <xf numFmtId="0" fontId="12" fillId="0" borderId="95" xfId="4" applyFont="1" applyBorder="1" applyProtection="1">
      <protection hidden="1"/>
    </xf>
    <xf numFmtId="0" fontId="12" fillId="0" borderId="96" xfId="4" applyFont="1" applyBorder="1" applyProtection="1">
      <protection hidden="1"/>
    </xf>
    <xf numFmtId="0" fontId="12" fillId="0" borderId="97" xfId="4" applyFont="1" applyBorder="1" applyProtection="1">
      <protection hidden="1"/>
    </xf>
    <xf numFmtId="0" fontId="12" fillId="0" borderId="30" xfId="4" applyFont="1" applyBorder="1" applyProtection="1">
      <protection hidden="1"/>
    </xf>
    <xf numFmtId="0" fontId="12" fillId="0" borderId="98" xfId="4" applyFont="1" applyBorder="1" applyProtection="1">
      <protection hidden="1"/>
    </xf>
    <xf numFmtId="0" fontId="12" fillId="0" borderId="0" xfId="4" quotePrefix="1" applyFont="1" applyAlignment="1" applyProtection="1">
      <alignment horizontal="left" vertical="center" wrapText="1"/>
      <protection hidden="1"/>
    </xf>
    <xf numFmtId="0" fontId="15" fillId="0" borderId="0" xfId="4" applyFont="1" applyAlignment="1" applyProtection="1">
      <alignment horizontal="left" vertical="center" wrapText="1"/>
      <protection hidden="1"/>
    </xf>
    <xf numFmtId="0" fontId="12" fillId="0" borderId="0" xfId="4" applyFont="1" applyAlignment="1" applyProtection="1">
      <alignment horizontal="left" vertical="center" wrapText="1"/>
      <protection hidden="1"/>
    </xf>
    <xf numFmtId="0" fontId="17" fillId="2" borderId="12" xfId="0" applyFont="1" applyFill="1" applyBorder="1" applyAlignment="1" applyProtection="1">
      <alignment vertical="center"/>
      <protection hidden="1"/>
    </xf>
    <xf numFmtId="0" fontId="19" fillId="2" borderId="12" xfId="0" applyFont="1" applyFill="1" applyBorder="1" applyAlignment="1" applyProtection="1">
      <alignment vertical="center" wrapText="1"/>
      <protection hidden="1"/>
    </xf>
    <xf numFmtId="0" fontId="17" fillId="0" borderId="0" xfId="0" applyFont="1" applyAlignment="1" applyProtection="1">
      <alignment horizontal="left" vertical="center" wrapText="1"/>
      <protection hidden="1"/>
    </xf>
    <xf numFmtId="0" fontId="19" fillId="0" borderId="0" xfId="0" applyFont="1" applyAlignment="1" applyProtection="1">
      <alignment horizontal="left" vertical="top" wrapText="1"/>
      <protection hidden="1"/>
    </xf>
    <xf numFmtId="0" fontId="16" fillId="10" borderId="1" xfId="3" applyFont="1" applyFill="1" applyBorder="1" applyAlignment="1" applyProtection="1">
      <alignment horizontal="center" vertical="center" wrapText="1"/>
      <protection hidden="1"/>
    </xf>
    <xf numFmtId="0" fontId="40" fillId="16" borderId="1" xfId="3" applyFont="1" applyFill="1" applyBorder="1" applyAlignment="1" applyProtection="1">
      <alignment horizontal="center" vertical="center" wrapText="1"/>
      <protection hidden="1"/>
    </xf>
    <xf numFmtId="0" fontId="40" fillId="15" borderId="1" xfId="3" applyFont="1" applyFill="1" applyBorder="1" applyAlignment="1" applyProtection="1">
      <alignment horizontal="center" vertical="center" wrapText="1"/>
      <protection hidden="1"/>
    </xf>
    <xf numFmtId="0" fontId="40" fillId="14" borderId="1" xfId="3" applyFont="1" applyFill="1" applyBorder="1" applyAlignment="1" applyProtection="1">
      <alignment horizontal="center" vertical="center" wrapText="1"/>
      <protection hidden="1"/>
    </xf>
    <xf numFmtId="0" fontId="40" fillId="13" borderId="1" xfId="3" applyFont="1" applyFill="1" applyBorder="1" applyAlignment="1" applyProtection="1">
      <alignment horizontal="center" vertical="center" wrapText="1"/>
      <protection hidden="1"/>
    </xf>
    <xf numFmtId="0" fontId="12" fillId="0" borderId="95" xfId="4" applyFont="1" applyBorder="1" applyAlignment="1" applyProtection="1">
      <alignment vertical="top" wrapText="1"/>
      <protection hidden="1"/>
    </xf>
    <xf numFmtId="0" fontId="12" fillId="0" borderId="0" xfId="4" applyFont="1" applyAlignment="1" applyProtection="1">
      <alignment vertical="top" wrapText="1"/>
      <protection hidden="1"/>
    </xf>
    <xf numFmtId="0" fontId="12" fillId="0" borderId="96" xfId="4" applyFont="1" applyBorder="1" applyAlignment="1" applyProtection="1">
      <alignment vertical="top" wrapText="1"/>
      <protection hidden="1"/>
    </xf>
    <xf numFmtId="0" fontId="12" fillId="0" borderId="95" xfId="4" applyFont="1" applyBorder="1" applyAlignment="1" applyProtection="1">
      <alignment horizontal="left" vertical="top"/>
      <protection hidden="1"/>
    </xf>
    <xf numFmtId="0" fontId="12" fillId="0" borderId="96" xfId="4" applyFont="1" applyBorder="1" applyAlignment="1" applyProtection="1">
      <alignment horizontal="left" vertical="top"/>
      <protection hidden="1"/>
    </xf>
    <xf numFmtId="0" fontId="17" fillId="0" borderId="0" xfId="5" applyFont="1" applyAlignment="1" applyProtection="1">
      <alignment horizontal="left" vertical="top" wrapText="1" readingOrder="1"/>
      <protection hidden="1"/>
    </xf>
    <xf numFmtId="0" fontId="12" fillId="0" borderId="99" xfId="4" applyFont="1" applyBorder="1" applyProtection="1">
      <protection hidden="1"/>
    </xf>
    <xf numFmtId="0" fontId="12" fillId="0" borderId="100" xfId="4" applyFont="1" applyBorder="1" applyProtection="1">
      <protection hidden="1"/>
    </xf>
    <xf numFmtId="0" fontId="12" fillId="0" borderId="101" xfId="4" applyFont="1" applyBorder="1" applyProtection="1">
      <protection hidden="1"/>
    </xf>
    <xf numFmtId="0" fontId="25" fillId="0" borderId="0" xfId="0" applyFont="1" applyAlignment="1" applyProtection="1">
      <alignment vertical="center" wrapText="1"/>
      <protection hidden="1"/>
    </xf>
    <xf numFmtId="0" fontId="29" fillId="12" borderId="28" xfId="0" applyFont="1" applyFill="1" applyBorder="1" applyAlignment="1" applyProtection="1">
      <alignment horizontal="center" vertical="center" wrapText="1"/>
      <protection hidden="1"/>
    </xf>
    <xf numFmtId="0" fontId="29" fillId="12" borderId="29" xfId="0" applyFont="1" applyFill="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22" fillId="0" borderId="10" xfId="0" applyFont="1" applyBorder="1" applyAlignment="1" applyProtection="1">
      <alignment horizontal="left" vertical="center" wrapText="1"/>
      <protection hidden="1"/>
    </xf>
    <xf numFmtId="0" fontId="16" fillId="0" borderId="26" xfId="0" applyFont="1" applyBorder="1" applyAlignment="1" applyProtection="1">
      <alignment horizontal="center" vertical="center" wrapText="1"/>
      <protection hidden="1"/>
    </xf>
    <xf numFmtId="0" fontId="22" fillId="0" borderId="27" xfId="0" applyFont="1" applyBorder="1" applyAlignment="1" applyProtection="1">
      <alignment horizontal="left" vertical="center" wrapText="1"/>
      <protection hidden="1"/>
    </xf>
    <xf numFmtId="0" fontId="23" fillId="0" borderId="11" xfId="0" applyFont="1" applyBorder="1" applyAlignment="1" applyProtection="1">
      <alignment horizontal="center" vertical="center" wrapText="1"/>
      <protection hidden="1"/>
    </xf>
    <xf numFmtId="0" fontId="22" fillId="0" borderId="13" xfId="0" applyFont="1" applyBorder="1" applyAlignment="1" applyProtection="1">
      <alignment horizontal="left" vertical="center" wrapText="1"/>
      <protection hidden="1"/>
    </xf>
    <xf numFmtId="0" fontId="16" fillId="0" borderId="11" xfId="0" applyFont="1" applyBorder="1" applyAlignment="1" applyProtection="1">
      <alignment horizontal="center" vertical="center" wrapText="1"/>
      <protection hidden="1"/>
    </xf>
    <xf numFmtId="0" fontId="20" fillId="0" borderId="13" xfId="0" applyFont="1" applyBorder="1" applyAlignment="1" applyProtection="1">
      <alignment horizontal="left" vertical="center" wrapText="1"/>
      <protection hidden="1"/>
    </xf>
    <xf numFmtId="0" fontId="22" fillId="0" borderId="0" xfId="0" applyFont="1" applyAlignment="1" applyProtection="1">
      <alignment vertical="center"/>
      <protection hidden="1"/>
    </xf>
    <xf numFmtId="49" fontId="45" fillId="2" borderId="75" xfId="0" applyNumberFormat="1" applyFont="1" applyFill="1" applyBorder="1" applyAlignment="1" applyProtection="1">
      <alignment horizontal="left" vertical="center" wrapText="1"/>
      <protection hidden="1"/>
    </xf>
    <xf numFmtId="49" fontId="45" fillId="2" borderId="77" xfId="0" applyNumberFormat="1" applyFont="1" applyFill="1" applyBorder="1" applyAlignment="1" applyProtection="1">
      <alignment horizontal="left" vertical="center" wrapText="1"/>
      <protection hidden="1"/>
    </xf>
    <xf numFmtId="49" fontId="52" fillId="2" borderId="75" xfId="0" applyNumberFormat="1" applyFont="1" applyFill="1" applyBorder="1" applyAlignment="1" applyProtection="1">
      <alignment horizontal="left" vertical="top" wrapText="1"/>
      <protection hidden="1"/>
    </xf>
    <xf numFmtId="49" fontId="52" fillId="2" borderId="76" xfId="0" applyNumberFormat="1" applyFont="1" applyFill="1" applyBorder="1" applyAlignment="1" applyProtection="1">
      <alignment horizontal="left" vertical="top" wrapText="1"/>
      <protection hidden="1"/>
    </xf>
    <xf numFmtId="49" fontId="52" fillId="2" borderId="77" xfId="0" applyNumberFormat="1" applyFont="1" applyFill="1" applyBorder="1" applyAlignment="1" applyProtection="1">
      <alignment horizontal="left" vertical="top" wrapText="1"/>
      <protection hidden="1"/>
    </xf>
    <xf numFmtId="0" fontId="42" fillId="3" borderId="2" xfId="0" applyFont="1" applyFill="1" applyBorder="1" applyAlignment="1" applyProtection="1">
      <alignment horizontal="center" vertical="center" wrapText="1"/>
      <protection hidden="1"/>
    </xf>
    <xf numFmtId="0" fontId="42" fillId="3" borderId="3" xfId="0" applyFont="1" applyFill="1" applyBorder="1" applyAlignment="1" applyProtection="1">
      <alignment horizontal="center" vertical="center" wrapText="1"/>
      <protection hidden="1"/>
    </xf>
    <xf numFmtId="0" fontId="54" fillId="2" borderId="1" xfId="0" applyFont="1" applyFill="1" applyBorder="1" applyAlignment="1" applyProtection="1">
      <alignment horizontal="left" vertical="center"/>
      <protection hidden="1"/>
    </xf>
    <xf numFmtId="164" fontId="54" fillId="2" borderId="4" xfId="0" applyNumberFormat="1" applyFont="1" applyFill="1" applyBorder="1" applyAlignment="1" applyProtection="1">
      <alignment horizontal="left" vertical="center"/>
      <protection hidden="1"/>
    </xf>
    <xf numFmtId="164" fontId="54" fillId="2" borderId="5" xfId="0" applyNumberFormat="1" applyFont="1" applyFill="1" applyBorder="1" applyAlignment="1" applyProtection="1">
      <alignment horizontal="left" vertical="center"/>
      <protection hidden="1"/>
    </xf>
    <xf numFmtId="164" fontId="54" fillId="2" borderId="61" xfId="0" applyNumberFormat="1" applyFont="1" applyFill="1" applyBorder="1" applyAlignment="1" applyProtection="1">
      <alignment horizontal="left" vertical="center"/>
      <protection hidden="1"/>
    </xf>
    <xf numFmtId="0" fontId="37" fillId="3" borderId="75" xfId="0" applyFont="1" applyFill="1" applyBorder="1" applyAlignment="1" applyProtection="1">
      <alignment horizontal="center" vertical="center" wrapText="1"/>
      <protection hidden="1"/>
    </xf>
    <xf numFmtId="0" fontId="37" fillId="3" borderId="76" xfId="0" applyFont="1" applyFill="1" applyBorder="1" applyAlignment="1" applyProtection="1">
      <alignment horizontal="center" vertical="center" wrapText="1"/>
      <protection hidden="1"/>
    </xf>
    <xf numFmtId="0" fontId="37" fillId="3" borderId="77" xfId="0" applyFont="1" applyFill="1" applyBorder="1" applyAlignment="1" applyProtection="1">
      <alignment horizontal="center" vertical="center" wrapText="1"/>
      <protection hidden="1"/>
    </xf>
    <xf numFmtId="0" fontId="37" fillId="3" borderId="75" xfId="0" applyFont="1" applyFill="1" applyBorder="1" applyAlignment="1" applyProtection="1">
      <alignment horizontal="center" vertical="center"/>
      <protection hidden="1"/>
    </xf>
    <xf numFmtId="0" fontId="37" fillId="3" borderId="76" xfId="0" applyFont="1" applyFill="1" applyBorder="1" applyAlignment="1" applyProtection="1">
      <alignment horizontal="center" vertical="center"/>
      <protection hidden="1"/>
    </xf>
    <xf numFmtId="0" fontId="37" fillId="3" borderId="77" xfId="0" applyFont="1" applyFill="1" applyBorder="1" applyAlignment="1" applyProtection="1">
      <alignment horizontal="center" vertical="center"/>
      <protection hidden="1"/>
    </xf>
    <xf numFmtId="0" fontId="56" fillId="0" borderId="111" xfId="7" applyFont="1" applyBorder="1" applyAlignment="1" applyProtection="1">
      <alignment horizontal="left" vertical="center" wrapText="1"/>
      <protection hidden="1"/>
    </xf>
    <xf numFmtId="0" fontId="56" fillId="0" borderId="112" xfId="7" applyFont="1" applyBorder="1" applyAlignment="1" applyProtection="1">
      <alignment horizontal="left" vertical="center" wrapText="1"/>
      <protection hidden="1"/>
    </xf>
    <xf numFmtId="0" fontId="56" fillId="0" borderId="113" xfId="7" applyFont="1" applyBorder="1" applyAlignment="1" applyProtection="1">
      <alignment horizontal="left" vertical="center" wrapText="1"/>
      <protection hidden="1"/>
    </xf>
    <xf numFmtId="0" fontId="56" fillId="0" borderId="104" xfId="7" applyFont="1" applyBorder="1" applyAlignment="1" applyProtection="1">
      <alignment horizontal="left" vertical="center"/>
      <protection hidden="1"/>
    </xf>
    <xf numFmtId="0" fontId="56" fillId="0" borderId="59" xfId="7" applyFont="1" applyBorder="1" applyAlignment="1" applyProtection="1">
      <alignment horizontal="left" vertical="center"/>
      <protection hidden="1"/>
    </xf>
    <xf numFmtId="0" fontId="56" fillId="0" borderId="105" xfId="7" applyFont="1" applyBorder="1" applyAlignment="1" applyProtection="1">
      <alignment horizontal="left" vertical="center"/>
      <protection hidden="1"/>
    </xf>
    <xf numFmtId="0" fontId="56" fillId="0" borderId="106" xfId="7" applyFont="1" applyBorder="1" applyAlignment="1" applyProtection="1">
      <alignment horizontal="left" vertical="center"/>
      <protection hidden="1"/>
    </xf>
    <xf numFmtId="0" fontId="56" fillId="0" borderId="1" xfId="7" applyFont="1" applyBorder="1" applyAlignment="1" applyProtection="1">
      <alignment horizontal="left" vertical="center"/>
      <protection hidden="1"/>
    </xf>
    <xf numFmtId="0" fontId="56" fillId="0" borderId="107" xfId="7" applyFont="1" applyBorder="1" applyAlignment="1" applyProtection="1">
      <alignment horizontal="left" vertical="center"/>
      <protection hidden="1"/>
    </xf>
    <xf numFmtId="0" fontId="56" fillId="0" borderId="108" xfId="7" applyFont="1" applyBorder="1" applyAlignment="1" applyProtection="1">
      <alignment horizontal="left" vertical="center"/>
      <protection hidden="1"/>
    </xf>
    <xf numFmtId="0" fontId="56" fillId="0" borderId="58" xfId="7" applyFont="1" applyBorder="1" applyAlignment="1" applyProtection="1">
      <alignment horizontal="left" vertical="center"/>
      <protection hidden="1"/>
    </xf>
    <xf numFmtId="0" fontId="56" fillId="0" borderId="109" xfId="7" applyFont="1" applyBorder="1" applyAlignment="1" applyProtection="1">
      <alignment horizontal="left" vertical="center"/>
      <protection hidden="1"/>
    </xf>
    <xf numFmtId="0" fontId="57" fillId="0" borderId="104" xfId="7" applyFont="1" applyBorder="1" applyAlignment="1" applyProtection="1">
      <alignment horizontal="center" vertical="center"/>
      <protection hidden="1"/>
    </xf>
    <xf numFmtId="0" fontId="57" fillId="0" borderId="59" xfId="7" applyFont="1" applyBorder="1" applyAlignment="1" applyProtection="1">
      <alignment horizontal="center" vertical="center"/>
      <protection hidden="1"/>
    </xf>
    <xf numFmtId="0" fontId="57" fillId="0" borderId="105" xfId="7" applyFont="1" applyBorder="1" applyAlignment="1" applyProtection="1">
      <alignment horizontal="center" vertical="center"/>
      <protection hidden="1"/>
    </xf>
    <xf numFmtId="0" fontId="57" fillId="0" borderId="106" xfId="7" applyFont="1" applyBorder="1" applyAlignment="1" applyProtection="1">
      <alignment horizontal="center" vertical="center"/>
      <protection hidden="1"/>
    </xf>
    <xf numFmtId="0" fontId="57" fillId="0" borderId="1" xfId="7" applyFont="1" applyBorder="1" applyAlignment="1" applyProtection="1">
      <alignment horizontal="center" vertical="center"/>
      <protection hidden="1"/>
    </xf>
    <xf numFmtId="0" fontId="57" fillId="0" borderId="107" xfId="7" applyFont="1" applyBorder="1" applyAlignment="1" applyProtection="1">
      <alignment horizontal="center" vertical="center"/>
      <protection hidden="1"/>
    </xf>
    <xf numFmtId="0" fontId="58" fillId="0" borderId="85" xfId="7" applyFont="1" applyBorder="1" applyAlignment="1" applyProtection="1">
      <alignment horizontal="left" vertical="center" wrapText="1"/>
      <protection hidden="1"/>
    </xf>
    <xf numFmtId="0" fontId="58" fillId="0" borderId="86" xfId="7" applyFont="1" applyBorder="1" applyAlignment="1" applyProtection="1">
      <alignment horizontal="left" vertical="center" wrapText="1"/>
      <protection hidden="1"/>
    </xf>
    <xf numFmtId="0" fontId="57" fillId="0" borderId="108" xfId="7" applyFont="1" applyBorder="1" applyAlignment="1" applyProtection="1">
      <alignment horizontal="center" vertical="center" wrapText="1"/>
      <protection hidden="1"/>
    </xf>
    <xf numFmtId="0" fontId="57" fillId="0" borderId="58" xfId="7" applyFont="1" applyBorder="1" applyAlignment="1" applyProtection="1">
      <alignment horizontal="center" vertical="center" wrapText="1"/>
      <protection hidden="1"/>
    </xf>
    <xf numFmtId="0" fontId="57" fillId="0" borderId="109" xfId="7" applyFont="1" applyBorder="1" applyAlignment="1" applyProtection="1">
      <alignment horizontal="center" vertical="center" wrapText="1"/>
      <protection hidden="1"/>
    </xf>
    <xf numFmtId="0" fontId="4" fillId="0" borderId="123" xfId="2" applyBorder="1" applyAlignment="1" applyProtection="1">
      <alignment horizontal="center" vertical="center" wrapText="1"/>
      <protection hidden="1"/>
    </xf>
    <xf numFmtId="0" fontId="4" fillId="0" borderId="124" xfId="2" applyBorder="1" applyAlignment="1" applyProtection="1">
      <alignment horizontal="center" vertical="center" wrapText="1"/>
      <protection hidden="1"/>
    </xf>
    <xf numFmtId="0" fontId="4" fillId="0" borderId="125" xfId="2" applyBorder="1" applyAlignment="1" applyProtection="1">
      <alignment horizontal="center" vertical="center" wrapText="1"/>
      <protection hidden="1"/>
    </xf>
    <xf numFmtId="0" fontId="56" fillId="0" borderId="111" xfId="7" applyFont="1" applyBorder="1" applyAlignment="1" applyProtection="1">
      <alignment horizontal="left" vertical="center"/>
      <protection hidden="1"/>
    </xf>
    <xf numFmtId="0" fontId="56" fillId="0" borderId="112" xfId="7" applyFont="1" applyBorder="1" applyAlignment="1" applyProtection="1">
      <alignment horizontal="left" vertical="center"/>
      <protection hidden="1"/>
    </xf>
    <xf numFmtId="0" fontId="56" fillId="0" borderId="113" xfId="7" applyFont="1" applyBorder="1" applyAlignment="1" applyProtection="1">
      <alignment horizontal="left" vertical="center"/>
      <protection hidden="1"/>
    </xf>
    <xf numFmtId="0" fontId="59" fillId="0" borderId="75" xfId="7" applyFont="1" applyBorder="1" applyAlignment="1" applyProtection="1">
      <alignment horizontal="center" vertical="center"/>
      <protection hidden="1"/>
    </xf>
    <xf numFmtId="0" fontId="59" fillId="0" borderId="76" xfId="7" applyFont="1" applyBorder="1" applyAlignment="1" applyProtection="1">
      <alignment horizontal="center" vertical="center"/>
      <protection hidden="1"/>
    </xf>
    <xf numFmtId="0" fontId="59" fillId="0" borderId="77" xfId="7" applyFont="1" applyBorder="1" applyAlignment="1" applyProtection="1">
      <alignment horizontal="center" vertical="center"/>
      <protection hidden="1"/>
    </xf>
    <xf numFmtId="0" fontId="59" fillId="0" borderId="112" xfId="7" applyFont="1" applyBorder="1" applyAlignment="1" applyProtection="1">
      <alignment horizontal="center" vertical="center" wrapText="1"/>
      <protection hidden="1"/>
    </xf>
    <xf numFmtId="0" fontId="59" fillId="0" borderId="114" xfId="7" applyFont="1" applyBorder="1" applyAlignment="1" applyProtection="1">
      <alignment horizontal="center" vertical="center" wrapText="1"/>
      <protection hidden="1"/>
    </xf>
    <xf numFmtId="0" fontId="59" fillId="0" borderId="7" xfId="7" applyFont="1" applyBorder="1" applyAlignment="1" applyProtection="1">
      <alignment horizontal="center" vertical="center" wrapText="1"/>
      <protection hidden="1"/>
    </xf>
    <xf numFmtId="0" fontId="59" fillId="0" borderId="120" xfId="7" applyFont="1" applyBorder="1" applyAlignment="1" applyProtection="1">
      <alignment horizontal="center" vertical="center" wrapText="1"/>
      <protection hidden="1"/>
    </xf>
    <xf numFmtId="0" fontId="59" fillId="0" borderId="115" xfId="7" applyFont="1" applyBorder="1" applyAlignment="1" applyProtection="1">
      <alignment horizontal="center" vertical="center" wrapText="1"/>
      <protection hidden="1"/>
    </xf>
    <xf numFmtId="0" fontId="59" fillId="0" borderId="116" xfId="7" applyFont="1" applyBorder="1" applyAlignment="1" applyProtection="1">
      <alignment horizontal="center" vertical="center" wrapText="1"/>
      <protection hidden="1"/>
    </xf>
    <xf numFmtId="0" fontId="59" fillId="0" borderId="117" xfId="7" applyFont="1" applyBorder="1" applyAlignment="1" applyProtection="1">
      <alignment horizontal="center" vertical="center" wrapText="1"/>
      <protection hidden="1"/>
    </xf>
    <xf numFmtId="0" fontId="59" fillId="0" borderId="118" xfId="7" applyFont="1" applyBorder="1" applyAlignment="1" applyProtection="1">
      <alignment horizontal="center" vertical="center" wrapText="1"/>
      <protection hidden="1"/>
    </xf>
    <xf numFmtId="0" fontId="59" fillId="0" borderId="0" xfId="7" applyFont="1" applyAlignment="1" applyProtection="1">
      <alignment horizontal="center" vertical="center" wrapText="1"/>
      <protection hidden="1"/>
    </xf>
    <xf numFmtId="0" fontId="59" fillId="0" borderId="119" xfId="7" applyFont="1" applyBorder="1" applyAlignment="1" applyProtection="1">
      <alignment horizontal="center" vertical="center" wrapText="1"/>
      <protection hidden="1"/>
    </xf>
    <xf numFmtId="0" fontId="59" fillId="0" borderId="121" xfId="7" applyFont="1" applyBorder="1" applyAlignment="1" applyProtection="1">
      <alignment horizontal="center" vertical="center" wrapText="1"/>
      <protection hidden="1"/>
    </xf>
    <xf numFmtId="0" fontId="59" fillId="0" borderId="100" xfId="7" applyFont="1" applyBorder="1" applyAlignment="1" applyProtection="1">
      <alignment horizontal="center" vertical="center" wrapText="1"/>
      <protection hidden="1"/>
    </xf>
    <xf numFmtId="0" fontId="59" fillId="0" borderId="122" xfId="7" applyFont="1" applyBorder="1" applyAlignment="1" applyProtection="1">
      <alignment horizontal="center" vertical="center" wrapText="1"/>
      <protection hidden="1"/>
    </xf>
    <xf numFmtId="0" fontId="59" fillId="0" borderId="111" xfId="7" applyFont="1" applyBorder="1" applyAlignment="1" applyProtection="1">
      <alignment horizontal="left" vertical="center" wrapText="1"/>
      <protection hidden="1"/>
    </xf>
    <xf numFmtId="0" fontId="59" fillId="0" borderId="112" xfId="7" applyFont="1" applyBorder="1" applyAlignment="1" applyProtection="1">
      <alignment horizontal="left" vertical="center" wrapText="1"/>
      <protection hidden="1"/>
    </xf>
    <xf numFmtId="0" fontId="59" fillId="0" borderId="75" xfId="7" applyFont="1" applyBorder="1" applyAlignment="1" applyProtection="1">
      <alignment horizontal="left" vertical="center" wrapText="1"/>
      <protection hidden="1"/>
    </xf>
    <xf numFmtId="0" fontId="59" fillId="0" borderId="76" xfId="7" applyFont="1" applyBorder="1" applyAlignment="1" applyProtection="1">
      <alignment horizontal="left" vertical="center" wrapText="1"/>
      <protection hidden="1"/>
    </xf>
    <xf numFmtId="0" fontId="59" fillId="0" borderId="77" xfId="7" applyFont="1" applyBorder="1" applyAlignment="1" applyProtection="1">
      <alignment horizontal="left" vertical="center" wrapText="1"/>
      <protection hidden="1"/>
    </xf>
    <xf numFmtId="0" fontId="59" fillId="0" borderId="99" xfId="7" applyFont="1" applyBorder="1" applyAlignment="1" applyProtection="1">
      <alignment horizontal="left" vertical="center" wrapText="1"/>
      <protection hidden="1"/>
    </xf>
    <xf numFmtId="0" fontId="59" fillId="0" borderId="100" xfId="7" applyFont="1" applyBorder="1" applyAlignment="1" applyProtection="1">
      <alignment horizontal="left" vertical="center" wrapText="1"/>
      <protection hidden="1"/>
    </xf>
    <xf numFmtId="0" fontId="59" fillId="0" borderId="101" xfId="7" applyFont="1" applyBorder="1" applyAlignment="1" applyProtection="1">
      <alignment horizontal="left" vertical="center" wrapText="1"/>
      <protection hidden="1"/>
    </xf>
    <xf numFmtId="0" fontId="22" fillId="2" borderId="0" xfId="0" applyFont="1" applyFill="1" applyAlignment="1" applyProtection="1">
      <alignment horizontal="left" vertical="center" wrapText="1"/>
      <protection hidden="1"/>
    </xf>
    <xf numFmtId="0" fontId="22" fillId="2" borderId="0" xfId="0" applyFont="1" applyFill="1" applyAlignment="1" applyProtection="1">
      <alignment horizontal="center"/>
      <protection hidden="1"/>
    </xf>
    <xf numFmtId="164" fontId="22" fillId="2" borderId="0" xfId="0" applyNumberFormat="1" applyFont="1" applyFill="1" applyAlignment="1" applyProtection="1">
      <alignment horizontal="center"/>
      <protection hidden="1"/>
    </xf>
    <xf numFmtId="0" fontId="43" fillId="6" borderId="0" xfId="0" applyFont="1" applyFill="1" applyAlignment="1" applyProtection="1">
      <alignment horizontal="center" vertical="center"/>
      <protection hidden="1"/>
    </xf>
    <xf numFmtId="0" fontId="21" fillId="2" borderId="0" xfId="0" applyFont="1" applyFill="1" applyAlignment="1" applyProtection="1">
      <alignment horizontal="justify" vertical="top" wrapText="1"/>
      <protection hidden="1"/>
    </xf>
    <xf numFmtId="0" fontId="25" fillId="6" borderId="1" xfId="0" applyFont="1" applyFill="1" applyBorder="1" applyAlignment="1" applyProtection="1">
      <alignment horizontal="left" vertical="center" wrapText="1"/>
      <protection hidden="1"/>
    </xf>
    <xf numFmtId="0" fontId="25" fillId="6" borderId="2" xfId="0" applyFont="1" applyFill="1" applyBorder="1" applyAlignment="1" applyProtection="1">
      <alignment horizontal="left" vertical="center" wrapText="1"/>
      <protection hidden="1"/>
    </xf>
    <xf numFmtId="0" fontId="26" fillId="6" borderId="1" xfId="0" applyFont="1" applyFill="1" applyBorder="1" applyAlignment="1" applyProtection="1">
      <alignment horizontal="left" vertical="center" wrapText="1"/>
      <protection hidden="1"/>
    </xf>
    <xf numFmtId="0" fontId="26" fillId="6" borderId="2" xfId="0" applyFont="1" applyFill="1" applyBorder="1" applyAlignment="1" applyProtection="1">
      <alignment horizontal="left" vertical="center" wrapText="1"/>
      <protection hidden="1"/>
    </xf>
    <xf numFmtId="0" fontId="25" fillId="6" borderId="2" xfId="0" applyFont="1" applyFill="1" applyBorder="1" applyAlignment="1" applyProtection="1">
      <alignment horizontal="center" vertical="center" wrapText="1"/>
      <protection hidden="1"/>
    </xf>
    <xf numFmtId="0" fontId="25" fillId="6" borderId="23" xfId="0" applyFont="1" applyFill="1" applyBorder="1" applyAlignment="1" applyProtection="1">
      <alignment horizontal="center" vertical="center" wrapText="1"/>
      <protection hidden="1"/>
    </xf>
    <xf numFmtId="0" fontId="25" fillId="6" borderId="53" xfId="0" applyFont="1" applyFill="1" applyBorder="1" applyAlignment="1" applyProtection="1">
      <alignment horizontal="center" vertical="center" wrapText="1"/>
      <protection hidden="1"/>
    </xf>
    <xf numFmtId="0" fontId="25" fillId="6" borderId="1" xfId="0" applyFont="1" applyFill="1" applyBorder="1" applyAlignment="1" applyProtection="1">
      <alignment horizontal="center" vertical="center" textRotation="90" wrapText="1"/>
      <protection hidden="1"/>
    </xf>
    <xf numFmtId="0" fontId="25" fillId="6" borderId="2" xfId="0" applyFont="1" applyFill="1" applyBorder="1" applyAlignment="1" applyProtection="1">
      <alignment horizontal="center" vertical="center" textRotation="90" wrapText="1"/>
      <protection hidden="1"/>
    </xf>
    <xf numFmtId="2" fontId="49" fillId="2" borderId="0" xfId="0" applyNumberFormat="1" applyFont="1" applyFill="1" applyAlignment="1" applyProtection="1">
      <alignment horizontal="center" vertical="center" textRotation="90" wrapText="1"/>
      <protection hidden="1"/>
    </xf>
    <xf numFmtId="0" fontId="25" fillId="6" borderId="1" xfId="0" applyFont="1" applyFill="1" applyBorder="1" applyAlignment="1" applyProtection="1">
      <alignment horizontal="center" vertical="center"/>
      <protection hidden="1"/>
    </xf>
    <xf numFmtId="0" fontId="25" fillId="6" borderId="2" xfId="0" applyFont="1" applyFill="1" applyBorder="1" applyAlignment="1" applyProtection="1">
      <alignment horizontal="center" vertical="center"/>
      <protection hidden="1"/>
    </xf>
    <xf numFmtId="0" fontId="25" fillId="6" borderId="1" xfId="0" applyFont="1" applyFill="1" applyBorder="1" applyAlignment="1" applyProtection="1">
      <alignment horizontal="center" vertical="center" wrapText="1"/>
      <protection hidden="1"/>
    </xf>
    <xf numFmtId="0" fontId="41" fillId="18" borderId="1" xfId="0" applyFont="1" applyFill="1" applyBorder="1" applyAlignment="1" applyProtection="1">
      <alignment horizontal="center" vertical="center" textRotation="90" shrinkToFit="1"/>
      <protection hidden="1"/>
    </xf>
    <xf numFmtId="0" fontId="22" fillId="18" borderId="1" xfId="0" applyFont="1" applyFill="1" applyBorder="1" applyAlignment="1" applyProtection="1">
      <alignment horizontal="left" vertical="top" wrapText="1"/>
      <protection hidden="1"/>
    </xf>
    <xf numFmtId="0" fontId="16" fillId="18" borderId="1" xfId="0" applyFont="1" applyFill="1" applyBorder="1" applyAlignment="1" applyProtection="1">
      <alignment horizontal="center" vertical="center" wrapText="1"/>
      <protection hidden="1"/>
    </xf>
    <xf numFmtId="0" fontId="16" fillId="18" borderId="1" xfId="0" applyFont="1" applyFill="1" applyBorder="1" applyAlignment="1" applyProtection="1">
      <alignment horizontal="center" vertical="center"/>
      <protection hidden="1"/>
    </xf>
    <xf numFmtId="0" fontId="25" fillId="6" borderId="4" xfId="0" applyFont="1" applyFill="1" applyBorder="1" applyAlignment="1" applyProtection="1">
      <alignment horizontal="center" vertical="center"/>
      <protection hidden="1"/>
    </xf>
    <xf numFmtId="0" fontId="25" fillId="6" borderId="5" xfId="0" applyFont="1" applyFill="1" applyBorder="1" applyAlignment="1" applyProtection="1">
      <alignment horizontal="center" vertical="center"/>
      <protection hidden="1"/>
    </xf>
    <xf numFmtId="0" fontId="25" fillId="6" borderId="61" xfId="0" applyFont="1" applyFill="1" applyBorder="1" applyAlignment="1" applyProtection="1">
      <alignment horizontal="center" vertical="center"/>
      <protection hidden="1"/>
    </xf>
    <xf numFmtId="0" fontId="25" fillId="2" borderId="0" xfId="0" applyFont="1" applyFill="1" applyAlignment="1" applyProtection="1">
      <alignment horizontal="center" vertical="center" textRotation="90" wrapText="1"/>
      <protection hidden="1"/>
    </xf>
    <xf numFmtId="2" fontId="25" fillId="2" borderId="0" xfId="0" applyNumberFormat="1" applyFont="1" applyFill="1" applyAlignment="1" applyProtection="1">
      <alignment horizontal="center" vertical="center" textRotation="90" wrapText="1"/>
      <protection hidden="1"/>
    </xf>
    <xf numFmtId="2" fontId="48" fillId="2" borderId="0" xfId="0" applyNumberFormat="1" applyFont="1" applyFill="1" applyAlignment="1" applyProtection="1">
      <alignment horizontal="center" vertical="center" wrapText="1"/>
      <protection hidden="1"/>
    </xf>
    <xf numFmtId="0" fontId="26" fillId="2" borderId="0" xfId="0" applyFont="1" applyFill="1" applyAlignment="1" applyProtection="1">
      <alignment horizontal="center" vertical="center" wrapText="1"/>
      <protection hidden="1"/>
    </xf>
    <xf numFmtId="2" fontId="26" fillId="2" borderId="0" xfId="0" applyNumberFormat="1" applyFont="1" applyFill="1" applyAlignment="1" applyProtection="1">
      <alignment horizontal="center" vertical="center" wrapText="1"/>
      <protection hidden="1"/>
    </xf>
    <xf numFmtId="0" fontId="22" fillId="0" borderId="16" xfId="0" applyFont="1" applyBorder="1" applyAlignment="1" applyProtection="1">
      <alignment horizontal="left" vertical="top" wrapText="1"/>
      <protection hidden="1"/>
    </xf>
    <xf numFmtId="0" fontId="22" fillId="0" borderId="14" xfId="0" applyFont="1" applyBorder="1" applyAlignment="1" applyProtection="1">
      <alignment horizontal="left" vertical="top" wrapText="1"/>
      <protection hidden="1"/>
    </xf>
    <xf numFmtId="0" fontId="22" fillId="0" borderId="15" xfId="0" applyFont="1" applyBorder="1" applyAlignment="1" applyProtection="1">
      <alignment horizontal="left" vertical="top" wrapText="1"/>
      <protection hidden="1"/>
    </xf>
    <xf numFmtId="0" fontId="20" fillId="9" borderId="16" xfId="0" applyFont="1" applyFill="1" applyBorder="1" applyAlignment="1" applyProtection="1">
      <alignment horizontal="left" vertical="top" wrapText="1"/>
      <protection hidden="1"/>
    </xf>
    <xf numFmtId="0" fontId="20" fillId="9" borderId="14" xfId="0" applyFont="1" applyFill="1" applyBorder="1" applyAlignment="1" applyProtection="1">
      <alignment horizontal="left" vertical="top" wrapText="1"/>
      <protection hidden="1"/>
    </xf>
    <xf numFmtId="0" fontId="20" fillId="9" borderId="15" xfId="0" applyFont="1" applyFill="1" applyBorder="1" applyAlignment="1" applyProtection="1">
      <alignment horizontal="left" vertical="top" wrapText="1"/>
      <protection hidden="1"/>
    </xf>
    <xf numFmtId="0" fontId="22" fillId="0" borderId="20" xfId="0" applyFont="1" applyBorder="1" applyAlignment="1" applyProtection="1">
      <alignment horizontal="justify" vertical="top" wrapText="1"/>
      <protection hidden="1"/>
    </xf>
    <xf numFmtId="0" fontId="22" fillId="0" borderId="21" xfId="0" applyFont="1" applyBorder="1" applyAlignment="1" applyProtection="1">
      <alignment horizontal="justify" vertical="top" wrapText="1"/>
      <protection hidden="1"/>
    </xf>
    <xf numFmtId="0" fontId="22" fillId="0" borderId="22" xfId="0" applyFont="1" applyBorder="1" applyAlignment="1" applyProtection="1">
      <alignment horizontal="justify" vertical="top" wrapText="1"/>
      <protection hidden="1"/>
    </xf>
    <xf numFmtId="0" fontId="22" fillId="2" borderId="17" xfId="0" applyFont="1" applyFill="1" applyBorder="1" applyAlignment="1" applyProtection="1">
      <alignment horizontal="justify" vertical="top" wrapText="1"/>
      <protection hidden="1"/>
    </xf>
    <xf numFmtId="0" fontId="22" fillId="2" borderId="12" xfId="0" applyFont="1" applyFill="1" applyBorder="1" applyAlignment="1" applyProtection="1">
      <alignment horizontal="justify" vertical="top" wrapText="1"/>
      <protection hidden="1"/>
    </xf>
    <xf numFmtId="0" fontId="22" fillId="2" borderId="18" xfId="0" applyFont="1" applyFill="1" applyBorder="1" applyAlignment="1" applyProtection="1">
      <alignment horizontal="justify" vertical="top" wrapText="1"/>
      <protection hidden="1"/>
    </xf>
    <xf numFmtId="0" fontId="22" fillId="2" borderId="17" xfId="0" applyFont="1" applyFill="1" applyBorder="1" applyAlignment="1" applyProtection="1">
      <alignment horizontal="center" vertical="center"/>
      <protection hidden="1"/>
    </xf>
    <xf numFmtId="0" fontId="22" fillId="2" borderId="12" xfId="0" applyFont="1" applyFill="1" applyBorder="1" applyAlignment="1" applyProtection="1">
      <alignment horizontal="center" vertical="center"/>
      <protection hidden="1"/>
    </xf>
    <xf numFmtId="0" fontId="22" fillId="2" borderId="18" xfId="0" applyFont="1" applyFill="1" applyBorder="1" applyAlignment="1" applyProtection="1">
      <alignment horizontal="center" vertical="center"/>
      <protection hidden="1"/>
    </xf>
    <xf numFmtId="0" fontId="22" fillId="2" borderId="20" xfId="0" applyFont="1" applyFill="1" applyBorder="1" applyAlignment="1" applyProtection="1">
      <alignment horizontal="justify" vertical="center" wrapText="1"/>
      <protection hidden="1"/>
    </xf>
    <xf numFmtId="0" fontId="22" fillId="2" borderId="21" xfId="0" applyFont="1" applyFill="1" applyBorder="1" applyAlignment="1" applyProtection="1">
      <alignment horizontal="justify" vertical="center" wrapText="1"/>
      <protection hidden="1"/>
    </xf>
    <xf numFmtId="0" fontId="22" fillId="2" borderId="22" xfId="0" applyFont="1" applyFill="1" applyBorder="1" applyAlignment="1" applyProtection="1">
      <alignment horizontal="justify" vertical="center" wrapText="1"/>
      <protection hidden="1"/>
    </xf>
    <xf numFmtId="0" fontId="22" fillId="2" borderId="62" xfId="0" applyFont="1" applyFill="1" applyBorder="1" applyAlignment="1" applyProtection="1">
      <alignment horizontal="center" vertical="center"/>
      <protection hidden="1"/>
    </xf>
    <xf numFmtId="0" fontId="22" fillId="2" borderId="31" xfId="0" applyFont="1" applyFill="1" applyBorder="1" applyAlignment="1" applyProtection="1">
      <alignment horizontal="center" vertical="center"/>
      <protection hidden="1"/>
    </xf>
    <xf numFmtId="0" fontId="22" fillId="2" borderId="63" xfId="0" applyFont="1" applyFill="1" applyBorder="1" applyAlignment="1" applyProtection="1">
      <alignment horizontal="center" vertical="center"/>
      <protection hidden="1"/>
    </xf>
    <xf numFmtId="0" fontId="22" fillId="2" borderId="67" xfId="0" applyFont="1" applyFill="1" applyBorder="1" applyAlignment="1" applyProtection="1">
      <alignment horizontal="center" vertical="center" wrapText="1"/>
      <protection hidden="1"/>
    </xf>
    <xf numFmtId="0" fontId="22" fillId="2" borderId="13" xfId="0" applyFont="1" applyFill="1" applyBorder="1" applyAlignment="1" applyProtection="1">
      <alignment horizontal="center" vertical="center" wrapText="1"/>
      <protection hidden="1"/>
    </xf>
    <xf numFmtId="0" fontId="22" fillId="2" borderId="68" xfId="0" applyFont="1" applyFill="1" applyBorder="1" applyAlignment="1" applyProtection="1">
      <alignment horizontal="center" vertical="center" wrapText="1"/>
      <protection hidden="1"/>
    </xf>
    <xf numFmtId="0" fontId="22" fillId="0" borderId="19" xfId="0" applyFont="1" applyBorder="1" applyAlignment="1" applyProtection="1">
      <alignment horizontal="left" vertical="top" wrapText="1"/>
      <protection hidden="1"/>
    </xf>
    <xf numFmtId="0" fontId="22" fillId="2" borderId="21" xfId="0" applyFont="1" applyFill="1" applyBorder="1" applyAlignment="1" applyProtection="1">
      <alignment horizontal="justify" vertical="top" wrapText="1"/>
      <protection hidden="1"/>
    </xf>
    <xf numFmtId="0" fontId="22" fillId="2" borderId="22" xfId="0" applyFont="1" applyFill="1" applyBorder="1" applyAlignment="1" applyProtection="1">
      <alignment horizontal="justify" vertical="top" wrapText="1"/>
      <protection hidden="1"/>
    </xf>
    <xf numFmtId="0" fontId="22" fillId="2" borderId="79" xfId="0" applyFont="1" applyFill="1" applyBorder="1" applyAlignment="1" applyProtection="1">
      <alignment horizontal="center" vertical="center"/>
      <protection hidden="1"/>
    </xf>
    <xf numFmtId="0" fontId="22" fillId="2" borderId="83" xfId="0" applyFont="1" applyFill="1" applyBorder="1" applyAlignment="1" applyProtection="1">
      <alignment horizontal="center" vertical="center"/>
      <protection hidden="1"/>
    </xf>
    <xf numFmtId="0" fontId="22" fillId="2" borderId="79" xfId="0" applyFont="1" applyFill="1" applyBorder="1" applyAlignment="1" applyProtection="1">
      <alignment horizontal="justify" vertical="center" wrapText="1"/>
      <protection hidden="1"/>
    </xf>
    <xf numFmtId="0" fontId="22" fillId="2" borderId="83" xfId="0" applyFont="1" applyFill="1" applyBorder="1" applyAlignment="1" applyProtection="1">
      <alignment horizontal="justify" vertical="center" wrapText="1"/>
      <protection hidden="1"/>
    </xf>
    <xf numFmtId="0" fontId="22" fillId="2" borderId="21" xfId="0" applyFont="1" applyFill="1" applyBorder="1" applyAlignment="1" applyProtection="1">
      <alignment horizontal="center" vertical="center"/>
      <protection hidden="1"/>
    </xf>
    <xf numFmtId="0" fontId="22" fillId="2" borderId="22" xfId="0" applyFont="1" applyFill="1" applyBorder="1" applyAlignment="1" applyProtection="1">
      <alignment horizontal="center" vertical="center"/>
      <protection hidden="1"/>
    </xf>
    <xf numFmtId="0" fontId="22" fillId="2" borderId="27" xfId="0" applyFont="1" applyFill="1" applyBorder="1" applyAlignment="1" applyProtection="1">
      <alignment horizontal="justify" vertical="center" wrapText="1"/>
      <protection hidden="1"/>
    </xf>
    <xf numFmtId="0" fontId="22" fillId="2" borderId="13" xfId="0" applyFont="1" applyFill="1" applyBorder="1" applyAlignment="1" applyProtection="1">
      <alignment horizontal="justify" vertical="center" wrapText="1"/>
      <protection hidden="1"/>
    </xf>
    <xf numFmtId="0" fontId="22" fillId="2" borderId="68" xfId="0" applyFont="1" applyFill="1" applyBorder="1" applyAlignment="1" applyProtection="1">
      <alignment horizontal="justify" vertical="center" wrapText="1"/>
      <protection hidden="1"/>
    </xf>
    <xf numFmtId="165" fontId="48" fillId="2" borderId="0" xfId="0" applyNumberFormat="1" applyFont="1" applyFill="1" applyAlignment="1" applyProtection="1">
      <alignment horizontal="center" vertical="center" wrapText="1"/>
      <protection hidden="1"/>
    </xf>
    <xf numFmtId="165" fontId="26" fillId="2" borderId="0" xfId="0" applyNumberFormat="1" applyFont="1" applyFill="1" applyAlignment="1" applyProtection="1">
      <alignment horizontal="center" vertical="center" wrapText="1"/>
      <protection hidden="1"/>
    </xf>
    <xf numFmtId="166" fontId="26" fillId="2" borderId="0" xfId="0" applyNumberFormat="1" applyFont="1" applyFill="1" applyAlignment="1" applyProtection="1">
      <alignment horizontal="center" vertical="center" wrapText="1"/>
      <protection hidden="1"/>
    </xf>
    <xf numFmtId="166" fontId="48" fillId="2" borderId="0" xfId="0" applyNumberFormat="1" applyFont="1" applyFill="1" applyAlignment="1" applyProtection="1">
      <alignment horizontal="center" vertical="center" wrapText="1"/>
      <protection hidden="1"/>
    </xf>
    <xf numFmtId="0" fontId="25" fillId="6" borderId="24" xfId="0" applyFont="1" applyFill="1" applyBorder="1" applyAlignment="1" applyProtection="1">
      <alignment horizontal="center" vertical="center" wrapText="1"/>
      <protection hidden="1"/>
    </xf>
    <xf numFmtId="0" fontId="25" fillId="6" borderId="71" xfId="0" applyFont="1" applyFill="1" applyBorder="1" applyAlignment="1" applyProtection="1">
      <alignment horizontal="center" vertical="center"/>
      <protection hidden="1"/>
    </xf>
    <xf numFmtId="0" fontId="25" fillId="6" borderId="72" xfId="0" applyFont="1" applyFill="1" applyBorder="1" applyAlignment="1" applyProtection="1">
      <alignment horizontal="center" vertical="center"/>
      <protection hidden="1"/>
    </xf>
    <xf numFmtId="0" fontId="25" fillId="6" borderId="73" xfId="0" applyFont="1" applyFill="1" applyBorder="1" applyAlignment="1" applyProtection="1">
      <alignment horizontal="center" vertical="center"/>
      <protection hidden="1"/>
    </xf>
    <xf numFmtId="0" fontId="20" fillId="6" borderId="1" xfId="0" applyFont="1" applyFill="1" applyBorder="1" applyAlignment="1" applyProtection="1">
      <alignment horizontal="left" vertical="center" wrapText="1"/>
      <protection hidden="1"/>
    </xf>
    <xf numFmtId="0" fontId="20" fillId="6" borderId="2" xfId="0" applyFont="1" applyFill="1" applyBorder="1" applyAlignment="1" applyProtection="1">
      <alignment horizontal="left" vertical="center" wrapText="1"/>
      <protection hidden="1"/>
    </xf>
    <xf numFmtId="0" fontId="25" fillId="6" borderId="3" xfId="0" applyFont="1" applyFill="1" applyBorder="1" applyAlignment="1" applyProtection="1">
      <alignment horizontal="center" vertical="center" textRotation="90" wrapText="1"/>
      <protection hidden="1"/>
    </xf>
    <xf numFmtId="0" fontId="20" fillId="6" borderId="6" xfId="0" applyFont="1" applyFill="1" applyBorder="1" applyAlignment="1" applyProtection="1">
      <alignment horizontal="left" vertical="center" wrapText="1"/>
      <protection hidden="1"/>
    </xf>
    <xf numFmtId="0" fontId="20" fillId="6" borderId="7" xfId="0" applyFont="1" applyFill="1" applyBorder="1" applyAlignment="1" applyProtection="1">
      <alignment horizontal="left" vertical="center" wrapText="1"/>
      <protection hidden="1"/>
    </xf>
    <xf numFmtId="0" fontId="26" fillId="6" borderId="6" xfId="0" applyFont="1" applyFill="1" applyBorder="1" applyAlignment="1" applyProtection="1">
      <alignment horizontal="left" vertical="center" wrapText="1"/>
      <protection hidden="1"/>
    </xf>
    <xf numFmtId="0" fontId="26" fillId="6" borderId="7" xfId="0" applyFont="1" applyFill="1" applyBorder="1" applyAlignment="1" applyProtection="1">
      <alignment horizontal="left" vertical="center" wrapText="1"/>
      <protection hidden="1"/>
    </xf>
    <xf numFmtId="0" fontId="27" fillId="5" borderId="1" xfId="0" applyFont="1" applyFill="1" applyBorder="1" applyAlignment="1" applyProtection="1">
      <alignment horizontal="left" vertical="top" wrapText="1"/>
      <protection hidden="1"/>
    </xf>
    <xf numFmtId="0" fontId="26" fillId="5" borderId="1" xfId="0" applyFont="1" applyFill="1" applyBorder="1" applyAlignment="1" applyProtection="1">
      <alignment horizontal="left" vertical="top" wrapText="1"/>
      <protection hidden="1"/>
    </xf>
    <xf numFmtId="0" fontId="26" fillId="5" borderId="2" xfId="0" applyFont="1" applyFill="1" applyBorder="1" applyAlignment="1" applyProtection="1">
      <alignment horizontal="left" vertical="top" wrapText="1"/>
      <protection hidden="1"/>
    </xf>
    <xf numFmtId="0" fontId="25" fillId="5" borderId="1" xfId="0" applyFont="1" applyFill="1" applyBorder="1" applyAlignment="1" applyProtection="1">
      <alignment horizontal="left" vertical="top" wrapText="1"/>
      <protection hidden="1"/>
    </xf>
    <xf numFmtId="0" fontId="25" fillId="5" borderId="2" xfId="0" applyFont="1" applyFill="1" applyBorder="1" applyAlignment="1" applyProtection="1">
      <alignment horizontal="center" vertical="center" wrapText="1"/>
      <protection hidden="1"/>
    </xf>
    <xf numFmtId="0" fontId="25" fillId="5" borderId="23" xfId="0" applyFont="1" applyFill="1" applyBorder="1" applyAlignment="1" applyProtection="1">
      <alignment horizontal="center" vertical="center" wrapText="1"/>
      <protection hidden="1"/>
    </xf>
    <xf numFmtId="0" fontId="25" fillId="5" borderId="24" xfId="0" applyFont="1" applyFill="1" applyBorder="1" applyAlignment="1" applyProtection="1">
      <alignment horizontal="center" vertical="center" wrapText="1"/>
      <protection hidden="1"/>
    </xf>
    <xf numFmtId="0" fontId="25" fillId="5" borderId="1" xfId="0" applyFont="1" applyFill="1" applyBorder="1" applyAlignment="1" applyProtection="1">
      <alignment horizontal="center" vertical="center" textRotation="90" wrapText="1"/>
      <protection hidden="1"/>
    </xf>
    <xf numFmtId="0" fontId="25" fillId="5" borderId="2" xfId="0" applyFont="1" applyFill="1" applyBorder="1" applyAlignment="1" applyProtection="1">
      <alignment horizontal="center" vertical="center" textRotation="90" wrapText="1"/>
      <protection hidden="1"/>
    </xf>
    <xf numFmtId="0" fontId="25" fillId="5" borderId="4" xfId="0" applyFont="1" applyFill="1" applyBorder="1" applyAlignment="1" applyProtection="1">
      <alignment horizontal="center" vertical="center"/>
      <protection hidden="1"/>
    </xf>
    <xf numFmtId="0" fontId="25" fillId="5" borderId="5" xfId="0" applyFont="1" applyFill="1" applyBorder="1" applyAlignment="1" applyProtection="1">
      <alignment horizontal="center" vertical="center"/>
      <protection hidden="1"/>
    </xf>
    <xf numFmtId="0" fontId="25" fillId="0" borderId="0" xfId="0" applyFont="1" applyAlignment="1" applyProtection="1">
      <alignment horizontal="center" vertical="center" textRotation="90" wrapText="1"/>
      <protection hidden="1"/>
    </xf>
    <xf numFmtId="2" fontId="25" fillId="0" borderId="0" xfId="0" applyNumberFormat="1" applyFont="1" applyAlignment="1" applyProtection="1">
      <alignment horizontal="center" vertical="center" textRotation="90" wrapText="1"/>
      <protection hidden="1"/>
    </xf>
    <xf numFmtId="2" fontId="49" fillId="0" borderId="0" xfId="0" applyNumberFormat="1" applyFont="1" applyAlignment="1" applyProtection="1">
      <alignment horizontal="center" vertical="center" textRotation="90" wrapText="1"/>
      <protection hidden="1"/>
    </xf>
    <xf numFmtId="0" fontId="49" fillId="0" borderId="0" xfId="0" applyFont="1" applyAlignment="1" applyProtection="1">
      <alignment horizontal="center" vertical="center" textRotation="90" wrapText="1"/>
      <protection hidden="1"/>
    </xf>
    <xf numFmtId="0" fontId="25" fillId="5" borderId="1" xfId="0" applyFont="1" applyFill="1" applyBorder="1" applyAlignment="1" applyProtection="1">
      <alignment horizontal="center" vertical="center"/>
      <protection hidden="1"/>
    </xf>
    <xf numFmtId="0" fontId="25" fillId="5" borderId="2" xfId="0" applyFont="1" applyFill="1" applyBorder="1" applyAlignment="1" applyProtection="1">
      <alignment horizontal="center" vertical="center"/>
      <protection hidden="1"/>
    </xf>
    <xf numFmtId="0" fontId="25" fillId="5" borderId="24" xfId="0" applyFont="1" applyFill="1" applyBorder="1" applyAlignment="1" applyProtection="1">
      <alignment horizontal="center" vertical="center"/>
      <protection hidden="1"/>
    </xf>
    <xf numFmtId="0" fontId="25" fillId="5" borderId="0" xfId="0" applyFont="1" applyFill="1" applyAlignment="1" applyProtection="1">
      <alignment horizontal="center" vertical="center"/>
      <protection hidden="1"/>
    </xf>
    <xf numFmtId="0" fontId="26" fillId="0" borderId="0" xfId="0" applyFont="1" applyAlignment="1" applyProtection="1">
      <alignment horizontal="center" vertical="center" wrapText="1"/>
      <protection hidden="1"/>
    </xf>
    <xf numFmtId="2" fontId="26" fillId="0" borderId="0" xfId="0" applyNumberFormat="1" applyFont="1" applyAlignment="1" applyProtection="1">
      <alignment horizontal="center" vertical="center" wrapText="1"/>
      <protection hidden="1"/>
    </xf>
    <xf numFmtId="0" fontId="48" fillId="0" borderId="0" xfId="0" applyFont="1" applyAlignment="1" applyProtection="1">
      <alignment horizontal="center" vertical="center" wrapText="1"/>
      <protection hidden="1"/>
    </xf>
    <xf numFmtId="0" fontId="22" fillId="9" borderId="16" xfId="0" applyFont="1" applyFill="1" applyBorder="1" applyAlignment="1" applyProtection="1">
      <alignment horizontal="left" vertical="top" wrapText="1"/>
      <protection hidden="1"/>
    </xf>
    <xf numFmtId="0" fontId="22" fillId="9" borderId="14" xfId="0" applyFont="1" applyFill="1" applyBorder="1" applyAlignment="1" applyProtection="1">
      <alignment horizontal="left" vertical="top" wrapText="1"/>
      <protection hidden="1"/>
    </xf>
    <xf numFmtId="0" fontId="22" fillId="9" borderId="15" xfId="0" applyFont="1" applyFill="1" applyBorder="1" applyAlignment="1" applyProtection="1">
      <alignment horizontal="left" vertical="top" wrapText="1"/>
      <protection hidden="1"/>
    </xf>
    <xf numFmtId="2" fontId="48" fillId="0" borderId="0" xfId="0" applyNumberFormat="1" applyFont="1" applyAlignment="1" applyProtection="1">
      <alignment horizontal="center" vertical="center" wrapText="1"/>
      <protection hidden="1"/>
    </xf>
    <xf numFmtId="0" fontId="22" fillId="9" borderId="64" xfId="0" applyFont="1" applyFill="1" applyBorder="1" applyAlignment="1" applyProtection="1">
      <alignment horizontal="left" vertical="top" wrapText="1"/>
      <protection hidden="1"/>
    </xf>
    <xf numFmtId="0" fontId="22" fillId="9" borderId="65" xfId="0" applyFont="1" applyFill="1" applyBorder="1" applyAlignment="1" applyProtection="1">
      <alignment horizontal="left" vertical="top" wrapText="1"/>
      <protection hidden="1"/>
    </xf>
    <xf numFmtId="0" fontId="22" fillId="9" borderId="66" xfId="0" applyFont="1" applyFill="1" applyBorder="1" applyAlignment="1" applyProtection="1">
      <alignment horizontal="left" vertical="top" wrapText="1"/>
      <protection hidden="1"/>
    </xf>
    <xf numFmtId="0" fontId="25" fillId="5" borderId="1" xfId="0" applyFont="1" applyFill="1" applyBorder="1" applyAlignment="1" applyProtection="1">
      <alignment horizontal="left" vertical="center" wrapText="1"/>
      <protection hidden="1"/>
    </xf>
    <xf numFmtId="0" fontId="26" fillId="5" borderId="1" xfId="0" applyFont="1" applyFill="1" applyBorder="1" applyAlignment="1" applyProtection="1">
      <alignment horizontal="left" vertical="center" wrapText="1"/>
      <protection hidden="1"/>
    </xf>
    <xf numFmtId="0" fontId="26" fillId="5" borderId="2" xfId="0" applyFont="1" applyFill="1" applyBorder="1" applyAlignment="1" applyProtection="1">
      <alignment horizontal="left" vertical="center" wrapText="1"/>
      <protection hidden="1"/>
    </xf>
    <xf numFmtId="0" fontId="25" fillId="3" borderId="1" xfId="0" applyFont="1" applyFill="1" applyBorder="1" applyAlignment="1" applyProtection="1">
      <alignment horizontal="center" vertical="center"/>
      <protection hidden="1"/>
    </xf>
    <xf numFmtId="0" fontId="25" fillId="3" borderId="58" xfId="0" applyFont="1" applyFill="1" applyBorder="1" applyAlignment="1" applyProtection="1">
      <alignment horizontal="center" vertical="center"/>
      <protection hidden="1"/>
    </xf>
    <xf numFmtId="0" fontId="25" fillId="3" borderId="1" xfId="0" applyFont="1" applyFill="1" applyBorder="1" applyAlignment="1" applyProtection="1">
      <alignment horizontal="center" vertical="center" wrapText="1"/>
      <protection hidden="1"/>
    </xf>
    <xf numFmtId="0" fontId="25" fillId="3" borderId="0" xfId="0" applyFont="1" applyFill="1" applyAlignment="1" applyProtection="1">
      <alignment horizontal="center" vertical="center"/>
      <protection hidden="1"/>
    </xf>
    <xf numFmtId="0" fontId="25" fillId="3" borderId="4" xfId="0" applyFont="1" applyFill="1" applyBorder="1" applyAlignment="1" applyProtection="1">
      <alignment horizontal="center" vertical="center" wrapText="1"/>
      <protection hidden="1"/>
    </xf>
    <xf numFmtId="0" fontId="26" fillId="3" borderId="4" xfId="0" applyFont="1" applyFill="1" applyBorder="1" applyAlignment="1" applyProtection="1">
      <alignment horizontal="center" vertical="center" wrapText="1"/>
      <protection hidden="1"/>
    </xf>
    <xf numFmtId="0" fontId="26" fillId="3" borderId="103" xfId="0" applyFont="1" applyFill="1" applyBorder="1" applyAlignment="1" applyProtection="1">
      <alignment horizontal="center" vertical="center" wrapText="1"/>
      <protection hidden="1"/>
    </xf>
    <xf numFmtId="0" fontId="25" fillId="3" borderId="104" xfId="0" applyFont="1" applyFill="1" applyBorder="1" applyAlignment="1" applyProtection="1">
      <alignment horizontal="left" vertical="top" wrapText="1"/>
      <protection hidden="1"/>
    </xf>
    <xf numFmtId="0" fontId="26" fillId="3" borderId="106" xfId="0" applyFont="1" applyFill="1" applyBorder="1" applyAlignment="1" applyProtection="1">
      <alignment horizontal="left" vertical="top" wrapText="1"/>
      <protection hidden="1"/>
    </xf>
    <xf numFmtId="0" fontId="26" fillId="3" borderId="108" xfId="0" applyFont="1" applyFill="1" applyBorder="1" applyAlignment="1" applyProtection="1">
      <alignment horizontal="left" vertical="top" wrapText="1"/>
      <protection hidden="1"/>
    </xf>
    <xf numFmtId="0" fontId="25" fillId="3" borderId="59" xfId="0" applyFont="1" applyFill="1" applyBorder="1" applyAlignment="1" applyProtection="1">
      <alignment horizontal="center" vertical="center" wrapText="1"/>
      <protection hidden="1"/>
    </xf>
    <xf numFmtId="0" fontId="25" fillId="3" borderId="58" xfId="0" applyFont="1" applyFill="1" applyBorder="1" applyAlignment="1" applyProtection="1">
      <alignment horizontal="center" vertical="center" wrapText="1"/>
      <protection hidden="1"/>
    </xf>
    <xf numFmtId="0" fontId="25" fillId="3" borderId="59" xfId="0" applyFont="1" applyFill="1" applyBorder="1" applyAlignment="1" applyProtection="1">
      <alignment horizontal="center" vertical="center" textRotation="90" wrapText="1"/>
      <protection hidden="1"/>
    </xf>
    <xf numFmtId="0" fontId="25" fillId="3" borderId="1" xfId="0" applyFont="1" applyFill="1" applyBorder="1" applyAlignment="1" applyProtection="1">
      <alignment horizontal="center" vertical="center" textRotation="90" wrapText="1"/>
      <protection hidden="1"/>
    </xf>
    <xf numFmtId="0" fontId="25" fillId="3" borderId="58" xfId="0" applyFont="1" applyFill="1" applyBorder="1" applyAlignment="1" applyProtection="1">
      <alignment horizontal="center" vertical="center" textRotation="90" wrapText="1"/>
      <protection hidden="1"/>
    </xf>
    <xf numFmtId="0" fontId="25" fillId="3" borderId="59" xfId="0" applyFont="1" applyFill="1" applyBorder="1" applyAlignment="1" applyProtection="1">
      <alignment horizontal="center" vertical="center"/>
      <protection hidden="1"/>
    </xf>
    <xf numFmtId="0" fontId="25" fillId="3" borderId="105" xfId="0" applyFont="1" applyFill="1" applyBorder="1" applyAlignment="1" applyProtection="1">
      <alignment horizontal="center" vertical="center" textRotation="90" wrapText="1"/>
      <protection hidden="1"/>
    </xf>
    <xf numFmtId="0" fontId="25" fillId="3" borderId="107" xfId="0" applyFont="1" applyFill="1" applyBorder="1" applyAlignment="1" applyProtection="1">
      <alignment horizontal="center" vertical="center" textRotation="90" wrapText="1"/>
      <protection hidden="1"/>
    </xf>
    <xf numFmtId="0" fontId="25" fillId="3" borderId="109" xfId="0" applyFont="1" applyFill="1" applyBorder="1" applyAlignment="1" applyProtection="1">
      <alignment horizontal="center" vertical="center" textRotation="90" wrapText="1"/>
      <protection hidden="1"/>
    </xf>
    <xf numFmtId="0" fontId="20" fillId="0" borderId="16" xfId="0" applyFont="1" applyBorder="1" applyAlignment="1" applyProtection="1">
      <alignment horizontal="left" vertical="top" wrapText="1"/>
      <protection hidden="1"/>
    </xf>
    <xf numFmtId="0" fontId="20" fillId="0" borderId="14" xfId="0" applyFont="1" applyBorder="1" applyAlignment="1" applyProtection="1">
      <alignment horizontal="left" vertical="top" wrapText="1"/>
      <protection hidden="1"/>
    </xf>
    <xf numFmtId="0" fontId="20" fillId="0" borderId="15" xfId="0" applyFont="1" applyBorder="1" applyAlignment="1" applyProtection="1">
      <alignment horizontal="left" vertical="top" wrapText="1"/>
      <protection hidden="1"/>
    </xf>
    <xf numFmtId="0" fontId="20" fillId="0" borderId="19" xfId="0" applyFont="1" applyBorder="1" applyAlignment="1" applyProtection="1">
      <alignment horizontal="left" vertical="top" wrapText="1"/>
      <protection hidden="1"/>
    </xf>
    <xf numFmtId="0" fontId="25" fillId="3" borderId="4" xfId="0" applyFont="1" applyFill="1" applyBorder="1" applyAlignment="1" applyProtection="1">
      <alignment vertical="center" wrapText="1"/>
      <protection hidden="1"/>
    </xf>
    <xf numFmtId="0" fontId="26" fillId="3" borderId="4" xfId="0" applyFont="1" applyFill="1" applyBorder="1" applyAlignment="1" applyProtection="1">
      <alignment vertical="center" wrapText="1"/>
      <protection hidden="1"/>
    </xf>
    <xf numFmtId="0" fontId="26" fillId="3" borderId="103" xfId="0" applyFont="1" applyFill="1" applyBorder="1" applyAlignment="1" applyProtection="1">
      <alignment vertical="center" wrapText="1"/>
      <protection hidden="1"/>
    </xf>
    <xf numFmtId="0" fontId="25" fillId="3" borderId="53" xfId="0" applyFont="1" applyFill="1" applyBorder="1" applyAlignment="1" applyProtection="1">
      <alignment horizontal="center" vertical="center" wrapText="1"/>
      <protection hidden="1"/>
    </xf>
    <xf numFmtId="0" fontId="25" fillId="3" borderId="23" xfId="0" applyFont="1" applyFill="1" applyBorder="1" applyAlignment="1" applyProtection="1">
      <alignment horizontal="center" vertical="center" wrapText="1"/>
      <protection hidden="1"/>
    </xf>
    <xf numFmtId="0" fontId="25" fillId="3" borderId="24" xfId="0" applyFont="1" applyFill="1" applyBorder="1" applyAlignment="1" applyProtection="1">
      <alignment horizontal="center" vertical="center" wrapText="1"/>
      <protection hidden="1"/>
    </xf>
    <xf numFmtId="0" fontId="25" fillId="3" borderId="71" xfId="0" applyFont="1" applyFill="1" applyBorder="1" applyAlignment="1" applyProtection="1">
      <alignment horizontal="center" vertical="center"/>
      <protection hidden="1"/>
    </xf>
    <xf numFmtId="0" fontId="25" fillId="3" borderId="72" xfId="0" applyFont="1" applyFill="1" applyBorder="1" applyAlignment="1" applyProtection="1">
      <alignment horizontal="center" vertical="center"/>
      <protection hidden="1"/>
    </xf>
    <xf numFmtId="0" fontId="25" fillId="3" borderId="2" xfId="0" applyFont="1" applyFill="1" applyBorder="1" applyAlignment="1" applyProtection="1">
      <alignment horizontal="center" vertical="center" wrapText="1"/>
      <protection hidden="1"/>
    </xf>
    <xf numFmtId="0" fontId="25" fillId="3" borderId="24" xfId="0" applyFont="1" applyFill="1" applyBorder="1" applyAlignment="1" applyProtection="1">
      <alignment horizontal="center" vertical="center"/>
      <protection hidden="1"/>
    </xf>
    <xf numFmtId="0" fontId="25" fillId="3" borderId="2" xfId="0" applyFont="1" applyFill="1" applyBorder="1" applyAlignment="1" applyProtection="1">
      <alignment horizontal="center" vertical="center"/>
      <protection hidden="1"/>
    </xf>
    <xf numFmtId="0" fontId="25" fillId="3" borderId="1" xfId="0" applyFont="1" applyFill="1" applyBorder="1" applyAlignment="1" applyProtection="1">
      <alignment horizontal="left" vertical="center" wrapText="1"/>
      <protection hidden="1"/>
    </xf>
    <xf numFmtId="0" fontId="26" fillId="3" borderId="1" xfId="0" applyFont="1" applyFill="1" applyBorder="1" applyAlignment="1" applyProtection="1">
      <alignment horizontal="left" vertical="center" wrapText="1"/>
      <protection hidden="1"/>
    </xf>
    <xf numFmtId="0" fontId="26" fillId="3" borderId="2" xfId="0" applyFont="1" applyFill="1" applyBorder="1" applyAlignment="1" applyProtection="1">
      <alignment horizontal="left" vertical="center" wrapText="1"/>
      <protection hidden="1"/>
    </xf>
    <xf numFmtId="0" fontId="25" fillId="3" borderId="2" xfId="0" applyFont="1" applyFill="1" applyBorder="1" applyAlignment="1" applyProtection="1">
      <alignment horizontal="center" vertical="center" textRotation="90" wrapText="1"/>
      <protection hidden="1"/>
    </xf>
    <xf numFmtId="0" fontId="25" fillId="3" borderId="4" xfId="0" applyFont="1" applyFill="1" applyBorder="1" applyAlignment="1" applyProtection="1">
      <alignment horizontal="center" vertical="center"/>
      <protection hidden="1"/>
    </xf>
    <xf numFmtId="0" fontId="25" fillId="3" borderId="5" xfId="0" applyFont="1" applyFill="1" applyBorder="1" applyAlignment="1" applyProtection="1">
      <alignment horizontal="center" vertical="center"/>
      <protection hidden="1"/>
    </xf>
    <xf numFmtId="168" fontId="26" fillId="0" borderId="0" xfId="0" applyNumberFormat="1" applyFont="1" applyAlignment="1" applyProtection="1">
      <alignment horizontal="center" vertical="center" wrapText="1"/>
      <protection hidden="1"/>
    </xf>
    <xf numFmtId="0" fontId="20" fillId="0" borderId="39" xfId="0" applyFont="1" applyBorder="1" applyAlignment="1" applyProtection="1">
      <alignment horizontal="left" vertical="top" wrapText="1"/>
      <protection hidden="1"/>
    </xf>
    <xf numFmtId="0" fontId="20" fillId="0" borderId="40" xfId="0" applyFont="1" applyBorder="1" applyAlignment="1" applyProtection="1">
      <alignment horizontal="left" vertical="top" wrapText="1"/>
      <protection hidden="1"/>
    </xf>
    <xf numFmtId="0" fontId="20" fillId="0" borderId="41" xfId="0" applyFont="1" applyBorder="1" applyAlignment="1" applyProtection="1">
      <alignment horizontal="left" vertical="top" wrapText="1"/>
      <protection hidden="1"/>
    </xf>
    <xf numFmtId="0" fontId="25" fillId="7" borderId="25" xfId="0" applyFont="1" applyFill="1" applyBorder="1" applyAlignment="1" applyProtection="1">
      <alignment horizontal="center" vertical="center"/>
      <protection hidden="1"/>
    </xf>
    <xf numFmtId="0" fontId="25" fillId="7" borderId="25" xfId="0" applyFont="1" applyFill="1" applyBorder="1" applyAlignment="1" applyProtection="1">
      <alignment horizontal="center" vertical="center" wrapText="1"/>
      <protection hidden="1"/>
    </xf>
    <xf numFmtId="0" fontId="25" fillId="7" borderId="0" xfId="0" applyFont="1" applyFill="1" applyAlignment="1" applyProtection="1">
      <alignment horizontal="center" vertical="center"/>
      <protection hidden="1"/>
    </xf>
    <xf numFmtId="0" fontId="27" fillId="7" borderId="25" xfId="0" applyFont="1" applyFill="1" applyBorder="1" applyAlignment="1" applyProtection="1">
      <alignment horizontal="left" vertical="top" wrapText="1"/>
      <protection hidden="1"/>
    </xf>
    <xf numFmtId="0" fontId="25" fillId="7" borderId="25" xfId="0" applyFont="1" applyFill="1" applyBorder="1" applyAlignment="1" applyProtection="1">
      <alignment horizontal="left" vertical="top" wrapText="1"/>
      <protection hidden="1"/>
    </xf>
    <xf numFmtId="0" fontId="25" fillId="7" borderId="54" xfId="0" applyFont="1" applyFill="1" applyBorder="1" applyAlignment="1" applyProtection="1">
      <alignment horizontal="center" vertical="center" wrapText="1"/>
      <protection hidden="1"/>
    </xf>
    <xf numFmtId="0" fontId="25" fillId="7" borderId="55" xfId="0" applyFont="1" applyFill="1" applyBorder="1" applyAlignment="1" applyProtection="1">
      <alignment horizontal="center" vertical="center" wrapText="1"/>
      <protection hidden="1"/>
    </xf>
    <xf numFmtId="0" fontId="25" fillId="7" borderId="56" xfId="0" applyFont="1" applyFill="1" applyBorder="1" applyAlignment="1" applyProtection="1">
      <alignment horizontal="center" vertical="center" wrapText="1"/>
      <protection hidden="1"/>
    </xf>
    <xf numFmtId="0" fontId="25" fillId="7" borderId="25" xfId="0" applyFont="1" applyFill="1" applyBorder="1" applyAlignment="1" applyProtection="1">
      <alignment horizontal="center" vertical="center" textRotation="90" wrapText="1"/>
      <protection hidden="1"/>
    </xf>
    <xf numFmtId="0" fontId="25" fillId="7" borderId="69" xfId="0" applyFont="1" applyFill="1" applyBorder="1" applyAlignment="1" applyProtection="1">
      <alignment horizontal="center" vertical="center" textRotation="90" wrapText="1"/>
      <protection hidden="1"/>
    </xf>
    <xf numFmtId="0" fontId="25" fillId="7" borderId="70" xfId="0" applyFont="1" applyFill="1" applyBorder="1" applyAlignment="1" applyProtection="1">
      <alignment horizontal="center" vertical="center" textRotation="90" wrapText="1"/>
      <protection hidden="1"/>
    </xf>
    <xf numFmtId="0" fontId="22" fillId="0" borderId="59" xfId="0" applyFont="1" applyBorder="1" applyAlignment="1" applyProtection="1">
      <alignment horizontal="justify" vertical="top" wrapText="1"/>
      <protection hidden="1"/>
    </xf>
    <xf numFmtId="0" fontId="22" fillId="0" borderId="1" xfId="0" applyFont="1" applyBorder="1" applyAlignment="1" applyProtection="1">
      <alignment horizontal="justify" vertical="top" wrapText="1"/>
      <protection hidden="1"/>
    </xf>
    <xf numFmtId="0" fontId="22" fillId="0" borderId="58" xfId="0" applyFont="1" applyBorder="1" applyAlignment="1" applyProtection="1">
      <alignment horizontal="justify" vertical="top" wrapText="1"/>
      <protection hidden="1"/>
    </xf>
    <xf numFmtId="0" fontId="22" fillId="0" borderId="57" xfId="0" applyFont="1" applyBorder="1" applyAlignment="1" applyProtection="1">
      <alignment horizontal="justify" vertical="top" wrapText="1"/>
      <protection hidden="1"/>
    </xf>
    <xf numFmtId="0" fontId="25" fillId="0" borderId="0" xfId="0" applyFont="1" applyAlignment="1" applyProtection="1">
      <alignment horizontal="left" vertical="center" wrapText="1"/>
      <protection hidden="1"/>
    </xf>
    <xf numFmtId="0" fontId="22" fillId="0" borderId="2" xfId="0" applyFont="1" applyBorder="1" applyAlignment="1" applyProtection="1">
      <alignment horizontal="left" vertical="top" wrapText="1"/>
      <protection hidden="1"/>
    </xf>
    <xf numFmtId="0" fontId="22" fillId="0" borderId="23" xfId="0" applyFont="1" applyBorder="1" applyAlignment="1" applyProtection="1">
      <alignment horizontal="left" vertical="top" wrapText="1"/>
      <protection hidden="1"/>
    </xf>
    <xf numFmtId="0" fontId="22" fillId="0" borderId="24" xfId="0" applyFont="1" applyBorder="1" applyAlignment="1" applyProtection="1">
      <alignment horizontal="left" vertical="top" wrapText="1"/>
      <protection hidden="1"/>
    </xf>
    <xf numFmtId="0" fontId="27" fillId="7" borderId="60" xfId="0" applyFont="1" applyFill="1" applyBorder="1" applyAlignment="1" applyProtection="1">
      <alignment horizontal="left" vertical="top" wrapText="1"/>
      <protection hidden="1"/>
    </xf>
    <xf numFmtId="0" fontId="20" fillId="0" borderId="53" xfId="0" applyFont="1" applyBorder="1" applyAlignment="1" applyProtection="1">
      <alignment horizontal="justify" vertical="top" wrapText="1"/>
      <protection hidden="1"/>
    </xf>
    <xf numFmtId="0" fontId="20" fillId="0" borderId="23" xfId="0" applyFont="1" applyBorder="1" applyAlignment="1" applyProtection="1">
      <alignment horizontal="justify" vertical="top" wrapText="1"/>
      <protection hidden="1"/>
    </xf>
    <xf numFmtId="0" fontId="20" fillId="0" borderId="24" xfId="0" applyFont="1" applyBorder="1" applyAlignment="1" applyProtection="1">
      <alignment horizontal="justify" vertical="top" wrapText="1"/>
      <protection hidden="1"/>
    </xf>
    <xf numFmtId="0" fontId="22" fillId="0" borderId="53" xfId="0" applyFont="1" applyBorder="1" applyAlignment="1" applyProtection="1">
      <alignment horizontal="justify" vertical="top" wrapText="1"/>
      <protection hidden="1"/>
    </xf>
    <xf numFmtId="0" fontId="22" fillId="0" borderId="23" xfId="0" applyFont="1" applyBorder="1" applyAlignment="1" applyProtection="1">
      <alignment horizontal="justify" vertical="top" wrapText="1"/>
      <protection hidden="1"/>
    </xf>
    <xf numFmtId="0" fontId="22" fillId="0" borderId="24" xfId="0" applyFont="1" applyBorder="1" applyAlignment="1" applyProtection="1">
      <alignment horizontal="justify" vertical="top" wrapText="1"/>
      <protection hidden="1"/>
    </xf>
    <xf numFmtId="0" fontId="22" fillId="0" borderId="3" xfId="0" applyFont="1" applyBorder="1" applyAlignment="1" applyProtection="1">
      <alignment horizontal="justify" vertical="top" wrapText="1"/>
      <protection hidden="1"/>
    </xf>
    <xf numFmtId="167" fontId="25" fillId="0" borderId="0" xfId="0" applyNumberFormat="1" applyFont="1" applyAlignment="1" applyProtection="1">
      <alignment horizontal="center" vertical="center" textRotation="90" wrapText="1"/>
      <protection hidden="1"/>
    </xf>
    <xf numFmtId="0" fontId="25" fillId="8" borderId="25" xfId="0" applyFont="1" applyFill="1" applyBorder="1" applyAlignment="1" applyProtection="1">
      <alignment horizontal="center" vertical="center"/>
      <protection hidden="1"/>
    </xf>
    <xf numFmtId="0" fontId="25" fillId="8" borderId="25" xfId="0" applyFont="1" applyFill="1" applyBorder="1" applyAlignment="1" applyProtection="1">
      <alignment horizontal="center" vertical="center" wrapText="1"/>
      <protection hidden="1"/>
    </xf>
    <xf numFmtId="0" fontId="25" fillId="8" borderId="0" xfId="0" applyFont="1" applyFill="1" applyAlignment="1" applyProtection="1">
      <alignment horizontal="center" vertical="center"/>
      <protection hidden="1"/>
    </xf>
    <xf numFmtId="0" fontId="25" fillId="8" borderId="25" xfId="0" applyFont="1" applyFill="1" applyBorder="1" applyAlignment="1" applyProtection="1">
      <alignment horizontal="left" vertical="center" wrapText="1"/>
      <protection hidden="1"/>
    </xf>
    <xf numFmtId="0" fontId="26" fillId="8" borderId="25" xfId="0" applyFont="1" applyFill="1" applyBorder="1" applyAlignment="1" applyProtection="1">
      <alignment horizontal="left" vertical="center" wrapText="1"/>
      <protection hidden="1"/>
    </xf>
    <xf numFmtId="0" fontId="25" fillId="8" borderId="54" xfId="0" applyFont="1" applyFill="1" applyBorder="1" applyAlignment="1" applyProtection="1">
      <alignment horizontal="center" vertical="center" wrapText="1"/>
      <protection hidden="1"/>
    </xf>
    <xf numFmtId="0" fontId="25" fillId="8" borderId="55" xfId="0" applyFont="1" applyFill="1" applyBorder="1" applyAlignment="1" applyProtection="1">
      <alignment horizontal="center" vertical="center" wrapText="1"/>
      <protection hidden="1"/>
    </xf>
    <xf numFmtId="0" fontId="25" fillId="8" borderId="56" xfId="0" applyFont="1" applyFill="1" applyBorder="1" applyAlignment="1" applyProtection="1">
      <alignment horizontal="center" vertical="center" wrapText="1"/>
      <protection hidden="1"/>
    </xf>
    <xf numFmtId="0" fontId="25" fillId="8" borderId="25" xfId="0" applyFont="1" applyFill="1" applyBorder="1" applyAlignment="1" applyProtection="1">
      <alignment horizontal="center" vertical="center" textRotation="90" wrapText="1"/>
      <protection hidden="1"/>
    </xf>
    <xf numFmtId="0" fontId="25" fillId="8" borderId="69" xfId="0" applyFont="1" applyFill="1" applyBorder="1" applyAlignment="1" applyProtection="1">
      <alignment horizontal="center" vertical="center" textRotation="90" wrapText="1"/>
      <protection hidden="1"/>
    </xf>
    <xf numFmtId="0" fontId="25" fillId="8" borderId="70" xfId="0" applyFont="1" applyFill="1" applyBorder="1" applyAlignment="1" applyProtection="1">
      <alignment horizontal="center" vertical="center" textRotation="90" wrapText="1"/>
      <protection hidden="1"/>
    </xf>
    <xf numFmtId="167" fontId="26" fillId="0" borderId="0" xfId="0" applyNumberFormat="1" applyFont="1" applyAlignment="1" applyProtection="1">
      <alignment horizontal="center" vertical="center" wrapText="1"/>
      <protection hidden="1"/>
    </xf>
    <xf numFmtId="0" fontId="20" fillId="0" borderId="39" xfId="0" quotePrefix="1" applyFont="1" applyBorder="1" applyAlignment="1" applyProtection="1">
      <alignment vertical="top" wrapText="1"/>
      <protection hidden="1"/>
    </xf>
    <xf numFmtId="0" fontId="20" fillId="0" borderId="40" xfId="0" applyFont="1" applyBorder="1" applyAlignment="1" applyProtection="1">
      <alignment vertical="top" wrapText="1"/>
      <protection hidden="1"/>
    </xf>
    <xf numFmtId="0" fontId="20" fillId="0" borderId="41" xfId="0" applyFont="1" applyBorder="1" applyAlignment="1" applyProtection="1">
      <alignment vertical="top" wrapText="1"/>
      <protection hidden="1"/>
    </xf>
    <xf numFmtId="0" fontId="13" fillId="0" borderId="93" xfId="4" applyFont="1" applyBorder="1" applyAlignment="1" applyProtection="1">
      <alignment horizontal="center" vertical="center" wrapText="1"/>
      <protection hidden="1"/>
    </xf>
    <xf numFmtId="0" fontId="13" fillId="0" borderId="72" xfId="4" applyFont="1" applyBorder="1" applyAlignment="1" applyProtection="1">
      <alignment horizontal="center" vertical="center" wrapText="1"/>
      <protection hidden="1"/>
    </xf>
    <xf numFmtId="0" fontId="13" fillId="0" borderId="94" xfId="4" applyFont="1" applyBorder="1" applyAlignment="1" applyProtection="1">
      <alignment horizontal="center" vertical="center" wrapText="1"/>
      <protection hidden="1"/>
    </xf>
    <xf numFmtId="0" fontId="12" fillId="0" borderId="95" xfId="4" quotePrefix="1" applyFont="1" applyBorder="1" applyAlignment="1" applyProtection="1">
      <alignment horizontal="left" vertical="center" wrapText="1"/>
      <protection hidden="1"/>
    </xf>
    <xf numFmtId="0" fontId="12" fillId="0" borderId="0" xfId="4" quotePrefix="1" applyFont="1" applyAlignment="1" applyProtection="1">
      <alignment horizontal="left" vertical="center" wrapText="1"/>
      <protection hidden="1"/>
    </xf>
    <xf numFmtId="0" fontId="12" fillId="0" borderId="96" xfId="4" quotePrefix="1" applyFont="1" applyBorder="1" applyAlignment="1" applyProtection="1">
      <alignment horizontal="left" vertical="center" wrapText="1"/>
      <protection hidden="1"/>
    </xf>
    <xf numFmtId="0" fontId="14" fillId="0" borderId="95" xfId="4" quotePrefix="1" applyFont="1" applyBorder="1" applyAlignment="1" applyProtection="1">
      <alignment horizontal="left" vertical="top" wrapText="1"/>
      <protection hidden="1"/>
    </xf>
    <xf numFmtId="0" fontId="16" fillId="0" borderId="0" xfId="4" quotePrefix="1" applyFont="1" applyAlignment="1" applyProtection="1">
      <alignment horizontal="left" vertical="top" wrapText="1"/>
      <protection hidden="1"/>
    </xf>
    <xf numFmtId="0" fontId="16" fillId="0" borderId="96" xfId="4" quotePrefix="1" applyFont="1" applyBorder="1" applyAlignment="1" applyProtection="1">
      <alignment horizontal="left" vertical="top" wrapText="1"/>
      <protection hidden="1"/>
    </xf>
    <xf numFmtId="0" fontId="12" fillId="0" borderId="95" xfId="4" quotePrefix="1" applyFont="1" applyBorder="1" applyAlignment="1" applyProtection="1">
      <alignment horizontal="left" vertical="top" wrapText="1"/>
      <protection hidden="1"/>
    </xf>
    <xf numFmtId="0" fontId="12" fillId="0" borderId="0" xfId="4" quotePrefix="1" applyFont="1" applyAlignment="1" applyProtection="1">
      <alignment horizontal="left" vertical="top" wrapText="1"/>
      <protection hidden="1"/>
    </xf>
    <xf numFmtId="0" fontId="12" fillId="0" borderId="96" xfId="4" quotePrefix="1" applyFont="1" applyBorder="1" applyAlignment="1" applyProtection="1">
      <alignment horizontal="left" vertical="top" wrapText="1"/>
      <protection hidden="1"/>
    </xf>
    <xf numFmtId="0" fontId="17" fillId="12" borderId="32" xfId="5" applyFont="1" applyFill="1" applyBorder="1" applyAlignment="1" applyProtection="1">
      <alignment horizontal="center" vertical="center" wrapText="1"/>
      <protection hidden="1"/>
    </xf>
    <xf numFmtId="0" fontId="17" fillId="12" borderId="33" xfId="5" applyFont="1" applyFill="1" applyBorder="1" applyAlignment="1" applyProtection="1">
      <alignment horizontal="center" vertical="center" wrapText="1"/>
      <protection hidden="1"/>
    </xf>
    <xf numFmtId="0" fontId="17" fillId="12" borderId="91" xfId="4" applyFont="1" applyFill="1" applyBorder="1" applyAlignment="1" applyProtection="1">
      <alignment horizontal="center" vertical="center"/>
      <protection hidden="1"/>
    </xf>
    <xf numFmtId="0" fontId="17" fillId="12" borderId="92" xfId="4" applyFont="1" applyFill="1" applyBorder="1" applyAlignment="1" applyProtection="1">
      <alignment horizontal="center" vertical="center"/>
      <protection hidden="1"/>
    </xf>
    <xf numFmtId="0" fontId="17" fillId="2" borderId="34" xfId="5" applyFont="1" applyFill="1" applyBorder="1" applyAlignment="1" applyProtection="1">
      <alignment horizontal="left" vertical="top" wrapText="1" readingOrder="1"/>
      <protection hidden="1"/>
    </xf>
    <xf numFmtId="0" fontId="17" fillId="2" borderId="9" xfId="5" applyFont="1" applyFill="1" applyBorder="1" applyAlignment="1" applyProtection="1">
      <alignment horizontal="left" vertical="top" wrapText="1" readingOrder="1"/>
      <protection hidden="1"/>
    </xf>
    <xf numFmtId="0" fontId="19" fillId="0" borderId="89" xfId="4" applyFont="1" applyBorder="1" applyAlignment="1" applyProtection="1">
      <alignment horizontal="left" vertical="top" wrapText="1"/>
      <protection hidden="1"/>
    </xf>
    <xf numFmtId="0" fontId="19" fillId="0" borderId="90" xfId="4" applyFont="1" applyBorder="1" applyAlignment="1" applyProtection="1">
      <alignment horizontal="left" vertical="top" wrapText="1"/>
      <protection hidden="1"/>
    </xf>
    <xf numFmtId="0" fontId="17" fillId="2" borderId="35" xfId="0" applyFont="1" applyFill="1" applyBorder="1" applyAlignment="1" applyProtection="1">
      <alignment horizontal="left" vertical="center" wrapText="1"/>
      <protection hidden="1"/>
    </xf>
    <xf numFmtId="0" fontId="17" fillId="2" borderId="12" xfId="0" applyFont="1" applyFill="1" applyBorder="1" applyAlignment="1" applyProtection="1">
      <alignment horizontal="left" vertical="center" wrapText="1"/>
      <protection hidden="1"/>
    </xf>
    <xf numFmtId="0" fontId="19" fillId="0" borderId="31" xfId="4" applyFont="1" applyBorder="1" applyAlignment="1" applyProtection="1">
      <alignment horizontal="left" vertical="top" wrapText="1"/>
      <protection hidden="1"/>
    </xf>
    <xf numFmtId="0" fontId="19" fillId="0" borderId="38" xfId="4" applyFont="1" applyBorder="1" applyAlignment="1" applyProtection="1">
      <alignment horizontal="left" vertical="top" wrapText="1"/>
      <protection hidden="1"/>
    </xf>
    <xf numFmtId="0" fontId="19" fillId="0" borderId="1" xfId="3" applyFont="1" applyBorder="1" applyAlignment="1" applyProtection="1">
      <alignment horizontal="center" vertical="center" wrapText="1"/>
      <protection hidden="1"/>
    </xf>
    <xf numFmtId="0" fontId="17" fillId="2" borderId="51" xfId="4" applyFont="1" applyFill="1" applyBorder="1" applyAlignment="1" applyProtection="1">
      <alignment horizontal="center" vertical="center" textRotation="90"/>
      <protection hidden="1"/>
    </xf>
    <xf numFmtId="0" fontId="17" fillId="2" borderId="52" xfId="4" applyFont="1" applyFill="1" applyBorder="1" applyAlignment="1" applyProtection="1">
      <alignment horizontal="center" vertical="center" textRotation="90"/>
      <protection hidden="1"/>
    </xf>
    <xf numFmtId="0" fontId="19" fillId="0" borderId="31" xfId="0" applyFont="1" applyBorder="1" applyAlignment="1" applyProtection="1">
      <alignment horizontal="left" vertical="center" wrapText="1"/>
      <protection hidden="1"/>
    </xf>
    <xf numFmtId="0" fontId="19" fillId="0" borderId="38" xfId="0" applyFont="1" applyBorder="1" applyAlignment="1" applyProtection="1">
      <alignment horizontal="left" vertical="center" wrapText="1"/>
      <protection hidden="1"/>
    </xf>
    <xf numFmtId="0" fontId="17" fillId="2" borderId="36" xfId="0" applyFont="1" applyFill="1" applyBorder="1" applyAlignment="1" applyProtection="1">
      <alignment horizontal="left" vertical="center" wrapText="1"/>
      <protection hidden="1"/>
    </xf>
    <xf numFmtId="0" fontId="17" fillId="2" borderId="37" xfId="0" applyFont="1" applyFill="1" applyBorder="1" applyAlignment="1" applyProtection="1">
      <alignment horizontal="left" vertical="center" wrapText="1"/>
      <protection hidden="1"/>
    </xf>
    <xf numFmtId="0" fontId="19" fillId="0" borderId="87" xfId="0" applyFont="1" applyBorder="1" applyAlignment="1" applyProtection="1">
      <alignment horizontal="left" vertical="top" wrapText="1"/>
      <protection hidden="1"/>
    </xf>
    <xf numFmtId="0" fontId="19" fillId="0" borderId="88" xfId="0" applyFont="1" applyBorder="1" applyAlignment="1" applyProtection="1">
      <alignment horizontal="left" vertical="top" wrapText="1"/>
      <protection hidden="1"/>
    </xf>
    <xf numFmtId="0" fontId="12" fillId="0" borderId="95" xfId="4" applyFont="1" applyBorder="1" applyAlignment="1" applyProtection="1">
      <alignment horizontal="left" vertical="top" wrapText="1"/>
      <protection hidden="1"/>
    </xf>
    <xf numFmtId="0" fontId="12" fillId="0" borderId="0" xfId="4" applyFont="1" applyAlignment="1" applyProtection="1">
      <alignment horizontal="left" vertical="top" wrapText="1"/>
      <protection hidden="1"/>
    </xf>
    <xf numFmtId="0" fontId="12" fillId="0" borderId="96" xfId="4" applyFont="1" applyBorder="1" applyAlignment="1" applyProtection="1">
      <alignment horizontal="left" vertical="top" wrapText="1"/>
      <protection hidden="1"/>
    </xf>
    <xf numFmtId="0" fontId="16" fillId="10" borderId="1" xfId="3" applyFont="1" applyFill="1" applyBorder="1" applyAlignment="1" applyProtection="1">
      <alignment horizontal="center" vertical="center" wrapText="1"/>
      <protection hidden="1"/>
    </xf>
    <xf numFmtId="0" fontId="12" fillId="0" borderId="95" xfId="4" applyFont="1" applyBorder="1" applyAlignment="1" applyProtection="1">
      <alignment horizontal="left" vertical="top"/>
      <protection hidden="1"/>
    </xf>
    <xf numFmtId="0" fontId="12" fillId="0" borderId="0" xfId="4" applyFont="1" applyAlignment="1" applyProtection="1">
      <alignment horizontal="left" vertical="top"/>
      <protection hidden="1"/>
    </xf>
    <xf numFmtId="0" fontId="12" fillId="0" borderId="96" xfId="4" applyFont="1" applyBorder="1" applyAlignment="1" applyProtection="1">
      <alignment horizontal="left" vertical="top"/>
      <protection hidden="1"/>
    </xf>
    <xf numFmtId="0" fontId="30" fillId="0" borderId="78" xfId="3" applyFont="1" applyBorder="1" applyAlignment="1" applyProtection="1">
      <alignment horizontal="center" vertical="center" wrapText="1"/>
      <protection hidden="1"/>
    </xf>
    <xf numFmtId="0" fontId="31" fillId="0" borderId="78" xfId="3" applyFont="1" applyBorder="1" applyAlignment="1" applyProtection="1">
      <alignment horizontal="center" vertical="center" wrapText="1"/>
      <protection hidden="1"/>
    </xf>
    <xf numFmtId="0" fontId="29" fillId="12" borderId="0" xfId="0" applyFont="1" applyFill="1" applyAlignment="1" applyProtection="1">
      <alignment horizontal="center" vertical="center" wrapText="1"/>
      <protection hidden="1"/>
    </xf>
    <xf numFmtId="0" fontId="12" fillId="0" borderId="0" xfId="4" applyFont="1" applyAlignment="1" applyProtection="1">
      <protection hidden="1"/>
    </xf>
  </cellXfs>
  <cellStyles count="8">
    <cellStyle name="Hipervínculo" xfId="2" builtinId="8"/>
    <cellStyle name="Normal" xfId="0" builtinId="0"/>
    <cellStyle name="Normal - Style1 2" xfId="4" xr:uid="{00000000-0005-0000-0000-000002000000}"/>
    <cellStyle name="Normal 2" xfId="3" xr:uid="{00000000-0005-0000-0000-000003000000}"/>
    <cellStyle name="Normal 2 2" xfId="5" xr:uid="{00000000-0005-0000-0000-000004000000}"/>
    <cellStyle name="Normal 3" xfId="7" xr:uid="{46CC7B58-87CB-4881-8774-7250837916FA}"/>
    <cellStyle name="Porcentaje" xfId="6" builtinId="5"/>
    <cellStyle name="table_head1" xfId="1" xr:uid="{00000000-0005-0000-0000-00000600000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9" defaultPivotStyle="PivotStyleLight16"/>
  <colors>
    <mruColors>
      <color rgb="FF83A343"/>
      <color rgb="FFFF9900"/>
      <color rgb="FFF7C435"/>
      <color rgb="FFFFCC00"/>
      <color rgb="FF2E3917"/>
      <color rgb="FF262F13"/>
      <color rgb="FFF9D367"/>
      <color rgb="FF003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hyperlink" Target="#'Presentaci&#243;n Informe SCI'!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Presentaci&#243;n Informe SCI'!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Presentaci&#243;n Informe SCI'!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Presentaci&#243;n Informe SCI'!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resentaci&#243;n Informe SCI'!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Presentaci&#243;n Informe SCI'!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hyperlink" Target="#'Presentaci&#243;n Informe SCI'!A1"/></Relationships>
</file>

<file path=xl/drawings/_rels/drawing9.xml.rels><?xml version="1.0" encoding="UTF-8" standalone="yes"?>
<Relationships xmlns="http://schemas.openxmlformats.org/package/2006/relationships"><Relationship Id="rId1" Type="http://schemas.openxmlformats.org/officeDocument/2006/relationships/hyperlink" Target="#'Presentaci&#243;n Informe SCI'!A1"/></Relationships>
</file>

<file path=xl/drawings/drawing1.xml><?xml version="1.0" encoding="utf-8"?>
<xdr:wsDr xmlns:xdr="http://schemas.openxmlformats.org/drawingml/2006/spreadsheetDrawing" xmlns:a="http://schemas.openxmlformats.org/drawingml/2006/main">
  <xdr:twoCellAnchor editAs="oneCell">
    <xdr:from>
      <xdr:col>2</xdr:col>
      <xdr:colOff>1862817</xdr:colOff>
      <xdr:row>6</xdr:row>
      <xdr:rowOff>93243</xdr:rowOff>
    </xdr:from>
    <xdr:to>
      <xdr:col>7</xdr:col>
      <xdr:colOff>406853</xdr:colOff>
      <xdr:row>14</xdr:row>
      <xdr:rowOff>133349</xdr:rowOff>
    </xdr:to>
    <xdr:pic>
      <xdr:nvPicPr>
        <xdr:cNvPr id="2" name="Imagen 1">
          <a:extLst>
            <a:ext uri="{FF2B5EF4-FFF2-40B4-BE49-F238E27FC236}">
              <a16:creationId xmlns:a16="http://schemas.microsoft.com/office/drawing/2014/main" id="{79566FA7-4B2C-4751-A1DF-3D16EB885902}"/>
            </a:ext>
          </a:extLst>
        </xdr:cNvPr>
        <xdr:cNvPicPr>
          <a:picLocks noChangeAspect="1"/>
        </xdr:cNvPicPr>
      </xdr:nvPicPr>
      <xdr:blipFill>
        <a:blip xmlns:r="http://schemas.openxmlformats.org/officeDocument/2006/relationships" r:embed="rId1"/>
        <a:stretch>
          <a:fillRect/>
        </a:stretch>
      </xdr:blipFill>
      <xdr:spPr>
        <a:xfrm>
          <a:off x="2300967" y="2103018"/>
          <a:ext cx="4363811" cy="2488031"/>
        </a:xfrm>
        <a:prstGeom prst="rect">
          <a:avLst/>
        </a:prstGeom>
      </xdr:spPr>
    </xdr:pic>
    <xdr:clientData/>
  </xdr:twoCellAnchor>
  <xdr:twoCellAnchor>
    <xdr:from>
      <xdr:col>12</xdr:col>
      <xdr:colOff>1323975</xdr:colOff>
      <xdr:row>8</xdr:row>
      <xdr:rowOff>104775</xdr:rowOff>
    </xdr:from>
    <xdr:to>
      <xdr:col>14</xdr:col>
      <xdr:colOff>1009648</xdr:colOff>
      <xdr:row>14</xdr:row>
      <xdr:rowOff>133350</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BAE654DF-11DB-4D3B-B9AA-0877B42C3CCC}"/>
            </a:ext>
          </a:extLst>
        </xdr:cNvPr>
        <xdr:cNvSpPr/>
      </xdr:nvSpPr>
      <xdr:spPr>
        <a:xfrm>
          <a:off x="21888450" y="3524250"/>
          <a:ext cx="1666873"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377033</xdr:colOff>
      <xdr:row>1</xdr:row>
      <xdr:rowOff>36511</xdr:rowOff>
    </xdr:from>
    <xdr:to>
      <xdr:col>3</xdr:col>
      <xdr:colOff>466330</xdr:colOff>
      <xdr:row>3</xdr:row>
      <xdr:rowOff>176212</xdr:rowOff>
    </xdr:to>
    <xdr:pic>
      <xdr:nvPicPr>
        <xdr:cNvPr id="2" name="Imagen 1">
          <a:extLst>
            <a:ext uri="{FF2B5EF4-FFF2-40B4-BE49-F238E27FC236}">
              <a16:creationId xmlns:a16="http://schemas.microsoft.com/office/drawing/2014/main" id="{2C4D2CB9-A3D5-4A66-B5DC-93792822EAF3}"/>
            </a:ext>
          </a:extLst>
        </xdr:cNvPr>
        <xdr:cNvPicPr/>
      </xdr:nvPicPr>
      <xdr:blipFill>
        <a:blip xmlns:r="http://schemas.openxmlformats.org/officeDocument/2006/relationships" r:embed="rId1"/>
        <a:srcRect/>
        <a:stretch>
          <a:fillRect/>
        </a:stretch>
      </xdr:blipFill>
      <xdr:spPr>
        <a:xfrm>
          <a:off x="1139033" y="246061"/>
          <a:ext cx="1441847" cy="635001"/>
        </a:xfrm>
        <a:prstGeom prst="rect">
          <a:avLst/>
        </a:prstGeom>
        <a:noFill/>
        <a:ln>
          <a:noFill/>
          <a:prstDash/>
        </a:ln>
      </xdr:spPr>
    </xdr:pic>
    <xdr:clientData/>
  </xdr:twoCellAnchor>
  <xdr:twoCellAnchor>
    <xdr:from>
      <xdr:col>9</xdr:col>
      <xdr:colOff>295275</xdr:colOff>
      <xdr:row>11</xdr:row>
      <xdr:rowOff>333375</xdr:rowOff>
    </xdr:from>
    <xdr:to>
      <xdr:col>14</xdr:col>
      <xdr:colOff>133350</xdr:colOff>
      <xdr:row>12</xdr:row>
      <xdr:rowOff>838200</xdr:rowOff>
    </xdr:to>
    <xdr:sp macro="" textlink="">
      <xdr:nvSpPr>
        <xdr:cNvPr id="4" name="Flecha: hacia la izquierda 3">
          <a:extLst>
            <a:ext uri="{FF2B5EF4-FFF2-40B4-BE49-F238E27FC236}">
              <a16:creationId xmlns:a16="http://schemas.microsoft.com/office/drawing/2014/main" id="{519522B1-2D18-0F26-23AB-26E04500590B}"/>
            </a:ext>
          </a:extLst>
        </xdr:cNvPr>
        <xdr:cNvSpPr/>
      </xdr:nvSpPr>
      <xdr:spPr>
        <a:xfrm>
          <a:off x="12277725" y="5048250"/>
          <a:ext cx="3648075" cy="2305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a:p>
          <a:pPr algn="l"/>
          <a:r>
            <a:rPr lang="es-CO" sz="1200"/>
            <a:t>INSTRUCCIONES PARA CONSULTAR</a:t>
          </a:r>
          <a:r>
            <a:rPr lang="es-CO" sz="1200" baseline="0"/>
            <a:t> CADA UNO DE LOS COMPONENTES DEL INFORME DE EVALUACIÓN INDEPENDIENTE DEL SISTEMA DE CONTROL INTERNO</a:t>
          </a:r>
          <a:endParaRPr lang="es-CO"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1765300</xdr:colOff>
      <xdr:row>0</xdr:row>
      <xdr:rowOff>0</xdr:rowOff>
    </xdr:from>
    <xdr:to>
      <xdr:col>7</xdr:col>
      <xdr:colOff>2152650</xdr:colOff>
      <xdr:row>15</xdr:row>
      <xdr:rowOff>238125</xdr:rowOff>
    </xdr:to>
    <xdr:pic>
      <xdr:nvPicPr>
        <xdr:cNvPr id="2" name="Imagen 1">
          <a:extLst>
            <a:ext uri="{FF2B5EF4-FFF2-40B4-BE49-F238E27FC236}">
              <a16:creationId xmlns:a16="http://schemas.microsoft.com/office/drawing/2014/main" id="{A19DA109-D771-4BE6-99E3-1E0703616277}"/>
            </a:ext>
          </a:extLst>
        </xdr:cNvPr>
        <xdr:cNvPicPr>
          <a:picLocks noChangeAspect="1"/>
        </xdr:cNvPicPr>
      </xdr:nvPicPr>
      <xdr:blipFill>
        <a:blip xmlns:r="http://schemas.openxmlformats.org/officeDocument/2006/relationships" r:embed="rId1"/>
        <a:stretch>
          <a:fillRect/>
        </a:stretch>
      </xdr:blipFill>
      <xdr:spPr>
        <a:xfrm>
          <a:off x="7794625" y="0"/>
          <a:ext cx="3911600" cy="2190750"/>
        </a:xfrm>
        <a:prstGeom prst="rect">
          <a:avLst/>
        </a:prstGeom>
      </xdr:spPr>
    </xdr:pic>
    <xdr:clientData/>
  </xdr:twoCellAnchor>
  <xdr:twoCellAnchor>
    <xdr:from>
      <xdr:col>12</xdr:col>
      <xdr:colOff>676277</xdr:colOff>
      <xdr:row>23</xdr:row>
      <xdr:rowOff>942975</xdr:rowOff>
    </xdr:from>
    <xdr:to>
      <xdr:col>13</xdr:col>
      <xdr:colOff>800100</xdr:colOff>
      <xdr:row>24</xdr:row>
      <xdr:rowOff>838200</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12B744E0-99B9-41C1-8976-380FAF82C5AD}"/>
            </a:ext>
          </a:extLst>
        </xdr:cNvPr>
        <xdr:cNvSpPr/>
      </xdr:nvSpPr>
      <xdr:spPr>
        <a:xfrm>
          <a:off x="17535527" y="6257925"/>
          <a:ext cx="1666873"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2657475</xdr:colOff>
      <xdr:row>0</xdr:row>
      <xdr:rowOff>0</xdr:rowOff>
    </xdr:from>
    <xdr:to>
      <xdr:col>7</xdr:col>
      <xdr:colOff>352425</xdr:colOff>
      <xdr:row>7</xdr:row>
      <xdr:rowOff>228599</xdr:rowOff>
    </xdr:to>
    <xdr:pic>
      <xdr:nvPicPr>
        <xdr:cNvPr id="2" name="Imagen 1">
          <a:extLst>
            <a:ext uri="{FF2B5EF4-FFF2-40B4-BE49-F238E27FC236}">
              <a16:creationId xmlns:a16="http://schemas.microsoft.com/office/drawing/2014/main" id="{CAB570F2-EADC-494A-BC1C-50D40533A614}"/>
            </a:ext>
          </a:extLst>
        </xdr:cNvPr>
        <xdr:cNvPicPr>
          <a:picLocks noChangeAspect="1"/>
        </xdr:cNvPicPr>
      </xdr:nvPicPr>
      <xdr:blipFill>
        <a:blip xmlns:r="http://schemas.openxmlformats.org/officeDocument/2006/relationships" r:embed="rId1"/>
        <a:stretch>
          <a:fillRect/>
        </a:stretch>
      </xdr:blipFill>
      <xdr:spPr>
        <a:xfrm>
          <a:off x="5667375" y="0"/>
          <a:ext cx="3800475" cy="2285999"/>
        </a:xfrm>
        <a:prstGeom prst="rect">
          <a:avLst/>
        </a:prstGeom>
      </xdr:spPr>
    </xdr:pic>
    <xdr:clientData/>
  </xdr:twoCellAnchor>
  <xdr:twoCellAnchor>
    <xdr:from>
      <xdr:col>13</xdr:col>
      <xdr:colOff>352425</xdr:colOff>
      <xdr:row>14</xdr:row>
      <xdr:rowOff>85725</xdr:rowOff>
    </xdr:from>
    <xdr:to>
      <xdr:col>20</xdr:col>
      <xdr:colOff>133348</xdr:colOff>
      <xdr:row>14</xdr:row>
      <xdr:rowOff>1152525</xdr:rowOff>
    </xdr:to>
    <xdr:sp macro="" textlink="">
      <xdr:nvSpPr>
        <xdr:cNvPr id="5" name="Flecha: hacia la izquierda 4">
          <a:hlinkClick xmlns:r="http://schemas.openxmlformats.org/officeDocument/2006/relationships" r:id="rId2"/>
          <a:extLst>
            <a:ext uri="{FF2B5EF4-FFF2-40B4-BE49-F238E27FC236}">
              <a16:creationId xmlns:a16="http://schemas.microsoft.com/office/drawing/2014/main" id="{C7BDEA16-04C9-41F4-B66F-E459D87C2FDD}"/>
            </a:ext>
          </a:extLst>
        </xdr:cNvPr>
        <xdr:cNvSpPr/>
      </xdr:nvSpPr>
      <xdr:spPr>
        <a:xfrm>
          <a:off x="16859250" y="4638675"/>
          <a:ext cx="1666873"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2809875</xdr:colOff>
      <xdr:row>0</xdr:row>
      <xdr:rowOff>47625</xdr:rowOff>
    </xdr:from>
    <xdr:to>
      <xdr:col>7</xdr:col>
      <xdr:colOff>381000</xdr:colOff>
      <xdr:row>13</xdr:row>
      <xdr:rowOff>128941</xdr:rowOff>
    </xdr:to>
    <xdr:pic>
      <xdr:nvPicPr>
        <xdr:cNvPr id="2" name="Imagen 1">
          <a:extLst>
            <a:ext uri="{FF2B5EF4-FFF2-40B4-BE49-F238E27FC236}">
              <a16:creationId xmlns:a16="http://schemas.microsoft.com/office/drawing/2014/main" id="{137B5F86-235D-4921-8023-2EE7826E6192}"/>
            </a:ext>
          </a:extLst>
        </xdr:cNvPr>
        <xdr:cNvPicPr>
          <a:picLocks noChangeAspect="1"/>
        </xdr:cNvPicPr>
      </xdr:nvPicPr>
      <xdr:blipFill>
        <a:blip xmlns:r="http://schemas.openxmlformats.org/officeDocument/2006/relationships" r:embed="rId1"/>
        <a:stretch>
          <a:fillRect/>
        </a:stretch>
      </xdr:blipFill>
      <xdr:spPr>
        <a:xfrm>
          <a:off x="5819775" y="47625"/>
          <a:ext cx="3676650" cy="2157766"/>
        </a:xfrm>
        <a:prstGeom prst="rect">
          <a:avLst/>
        </a:prstGeom>
      </xdr:spPr>
    </xdr:pic>
    <xdr:clientData/>
  </xdr:twoCellAnchor>
  <xdr:twoCellAnchor>
    <xdr:from>
      <xdr:col>12</xdr:col>
      <xdr:colOff>238125</xdr:colOff>
      <xdr:row>21</xdr:row>
      <xdr:rowOff>28575</xdr:rowOff>
    </xdr:from>
    <xdr:to>
      <xdr:col>16</xdr:col>
      <xdr:colOff>152398</xdr:colOff>
      <xdr:row>23</xdr:row>
      <xdr:rowOff>466725</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C1E8E26-E782-4397-821D-74051EAFE3A4}"/>
            </a:ext>
          </a:extLst>
        </xdr:cNvPr>
        <xdr:cNvSpPr/>
      </xdr:nvSpPr>
      <xdr:spPr>
        <a:xfrm>
          <a:off x="17278350" y="5295900"/>
          <a:ext cx="1666873"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1285876</xdr:colOff>
      <xdr:row>0</xdr:row>
      <xdr:rowOff>180976</xdr:rowOff>
    </xdr:from>
    <xdr:to>
      <xdr:col>7</xdr:col>
      <xdr:colOff>528749</xdr:colOff>
      <xdr:row>9</xdr:row>
      <xdr:rowOff>400051</xdr:rowOff>
    </xdr:to>
    <xdr:pic>
      <xdr:nvPicPr>
        <xdr:cNvPr id="2" name="Imagen 1">
          <a:extLst>
            <a:ext uri="{FF2B5EF4-FFF2-40B4-BE49-F238E27FC236}">
              <a16:creationId xmlns:a16="http://schemas.microsoft.com/office/drawing/2014/main" id="{14E44772-75CE-4EBC-B318-F85431ABB976}"/>
            </a:ext>
          </a:extLst>
        </xdr:cNvPr>
        <xdr:cNvPicPr>
          <a:picLocks noChangeAspect="1"/>
        </xdr:cNvPicPr>
      </xdr:nvPicPr>
      <xdr:blipFill>
        <a:blip xmlns:r="http://schemas.openxmlformats.org/officeDocument/2006/relationships" r:embed="rId1"/>
        <a:stretch>
          <a:fillRect/>
        </a:stretch>
      </xdr:blipFill>
      <xdr:spPr>
        <a:xfrm>
          <a:off x="6505576" y="180976"/>
          <a:ext cx="4129198" cy="2305050"/>
        </a:xfrm>
        <a:prstGeom prst="rect">
          <a:avLst/>
        </a:prstGeom>
      </xdr:spPr>
    </xdr:pic>
    <xdr:clientData/>
  </xdr:twoCellAnchor>
  <xdr:twoCellAnchor>
    <xdr:from>
      <xdr:col>12</xdr:col>
      <xdr:colOff>76200</xdr:colOff>
      <xdr:row>20</xdr:row>
      <xdr:rowOff>695325</xdr:rowOff>
    </xdr:from>
    <xdr:to>
      <xdr:col>14</xdr:col>
      <xdr:colOff>523873</xdr:colOff>
      <xdr:row>22</xdr:row>
      <xdr:rowOff>85725</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95C5B359-65B3-4343-AD29-5ADA42069899}"/>
            </a:ext>
          </a:extLst>
        </xdr:cNvPr>
        <xdr:cNvSpPr/>
      </xdr:nvSpPr>
      <xdr:spPr>
        <a:xfrm>
          <a:off x="18078450" y="7248525"/>
          <a:ext cx="1666873"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152400</xdr:colOff>
      <xdr:row>0</xdr:row>
      <xdr:rowOff>0</xdr:rowOff>
    </xdr:from>
    <xdr:to>
      <xdr:col>7</xdr:col>
      <xdr:colOff>428625</xdr:colOff>
      <xdr:row>11</xdr:row>
      <xdr:rowOff>171450</xdr:rowOff>
    </xdr:to>
    <xdr:pic>
      <xdr:nvPicPr>
        <xdr:cNvPr id="2" name="Imagen 1">
          <a:extLst>
            <a:ext uri="{FF2B5EF4-FFF2-40B4-BE49-F238E27FC236}">
              <a16:creationId xmlns:a16="http://schemas.microsoft.com/office/drawing/2014/main" id="{599F47C4-1DB3-4F3B-9369-4EFB86FAE15B}"/>
            </a:ext>
          </a:extLst>
        </xdr:cNvPr>
        <xdr:cNvPicPr>
          <a:picLocks noChangeAspect="1"/>
        </xdr:cNvPicPr>
      </xdr:nvPicPr>
      <xdr:blipFill>
        <a:blip xmlns:r="http://schemas.openxmlformats.org/officeDocument/2006/relationships" r:embed="rId1"/>
        <a:stretch>
          <a:fillRect/>
        </a:stretch>
      </xdr:blipFill>
      <xdr:spPr>
        <a:xfrm>
          <a:off x="6000750" y="0"/>
          <a:ext cx="3543300" cy="2000250"/>
        </a:xfrm>
        <a:prstGeom prst="rect">
          <a:avLst/>
        </a:prstGeom>
      </xdr:spPr>
    </xdr:pic>
    <xdr:clientData/>
  </xdr:twoCellAnchor>
  <xdr:twoCellAnchor>
    <xdr:from>
      <xdr:col>12</xdr:col>
      <xdr:colOff>228600</xdr:colOff>
      <xdr:row>21</xdr:row>
      <xdr:rowOff>285750</xdr:rowOff>
    </xdr:from>
    <xdr:to>
      <xdr:col>17</xdr:col>
      <xdr:colOff>66673</xdr:colOff>
      <xdr:row>23</xdr:row>
      <xdr:rowOff>304800</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9CCC7D93-F280-40D8-82F7-3E8B45D55DCE}"/>
            </a:ext>
          </a:extLst>
        </xdr:cNvPr>
        <xdr:cNvSpPr/>
      </xdr:nvSpPr>
      <xdr:spPr>
        <a:xfrm>
          <a:off x="15982950" y="5857875"/>
          <a:ext cx="1666873"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228600</xdr:colOff>
      <xdr:row>8</xdr:row>
      <xdr:rowOff>352425</xdr:rowOff>
    </xdr:from>
    <xdr:to>
      <xdr:col>8</xdr:col>
      <xdr:colOff>1895473</xdr:colOff>
      <xdr:row>11</xdr:row>
      <xdr:rowOff>171450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F7BDCC25-AAAE-4345-A25F-9E17E9A76722}"/>
            </a:ext>
          </a:extLst>
        </xdr:cNvPr>
        <xdr:cNvSpPr/>
      </xdr:nvSpPr>
      <xdr:spPr>
        <a:xfrm>
          <a:off x="10429875" y="3990975"/>
          <a:ext cx="1666873" cy="1066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590550</xdr:colOff>
      <xdr:row>4</xdr:row>
      <xdr:rowOff>171450</xdr:rowOff>
    </xdr:from>
    <xdr:to>
      <xdr:col>5</xdr:col>
      <xdr:colOff>742950</xdr:colOff>
      <xdr:row>5</xdr:row>
      <xdr:rowOff>495300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55B6D81F-342D-44D1-BE53-CDAFFDDF8195}"/>
            </a:ext>
          </a:extLst>
        </xdr:cNvPr>
        <xdr:cNvSpPr/>
      </xdr:nvSpPr>
      <xdr:spPr>
        <a:xfrm>
          <a:off x="7734300" y="1009650"/>
          <a:ext cx="1676400" cy="1162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a:t>VOLVER A LA PRESENTACIÓN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 val="[97pbth.xls][97pbth.xls]_tmp__2"/>
      <sheetName val="[97pbth.xls][97pbth.xls]_E_tm_2"/>
      <sheetName val="[97pbth.xls][97pbth.xls]_tmp__3"/>
      <sheetName val="[97pbth.xls][97pbth.xls]_E_tm_3"/>
      <sheetName val="[97pbth.xls][97pbth.xls]_tmp__4"/>
      <sheetName val="[97pbth.xls][97pbth.xls]_E_tm_4"/>
      <sheetName val="[97pbth.xls][97pbth.xls]_tmp__5"/>
      <sheetName val="[97pbth.xls][97pbth.xls]_E_tm_5"/>
      <sheetName val="[97pbth.xls][97pbth.xls]_tmp__6"/>
      <sheetName val="[97pbth.xls][97pbth.xls]_E_tm_6"/>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AB1D-97EC-4F27-84B3-8CDA5B9A8F26}">
  <dimension ref="B1:V38"/>
  <sheetViews>
    <sheetView tabSelected="1" zoomScale="90" zoomScaleNormal="90" workbookViewId="0">
      <selection activeCell="F19" sqref="F19:M19"/>
    </sheetView>
  </sheetViews>
  <sheetFormatPr defaultColWidth="11.42578125" defaultRowHeight="12.75"/>
  <cols>
    <col min="1" max="1" width="3.140625" style="14" customWidth="1"/>
    <col min="2" max="2" width="3.42578125" style="14" customWidth="1"/>
    <col min="3" max="3" width="28" style="14" customWidth="1"/>
    <col min="4" max="4" width="2.5703125" style="14" customWidth="1"/>
    <col min="5" max="5" width="21.28515625" style="14" customWidth="1"/>
    <col min="6" max="6" width="3.140625" style="14" customWidth="1"/>
    <col min="7" max="7" width="32.28515625" style="14" customWidth="1"/>
    <col min="8" max="8" width="8.28515625" style="14" customWidth="1"/>
    <col min="9" max="9" width="175.5703125" style="14" customWidth="1"/>
    <col min="10" max="10" width="5.85546875" style="14" customWidth="1"/>
    <col min="11" max="11" width="20.5703125" style="14" customWidth="1"/>
    <col min="12" max="12" width="4.28515625" style="14" customWidth="1"/>
    <col min="13" max="13" width="23.85546875" style="14" customWidth="1"/>
    <col min="14" max="14" width="5.85546875" style="14" customWidth="1"/>
    <col min="15" max="15" width="22" style="14" customWidth="1"/>
    <col min="16" max="16" width="7" style="14" customWidth="1"/>
    <col min="17" max="17" width="2.7109375" style="14" customWidth="1"/>
    <col min="18" max="16384" width="11.42578125" style="14"/>
  </cols>
  <sheetData>
    <row r="1" spans="2:16" ht="13.5" thickBot="1"/>
    <row r="2" spans="2:16" ht="18" customHeight="1" thickTop="1">
      <c r="B2" s="15"/>
      <c r="C2" s="16"/>
      <c r="D2" s="16"/>
      <c r="E2" s="16"/>
      <c r="F2" s="16"/>
      <c r="G2" s="16"/>
      <c r="H2" s="16"/>
      <c r="I2" s="16"/>
      <c r="J2" s="16"/>
      <c r="K2" s="16"/>
      <c r="L2" s="16"/>
      <c r="M2" s="16"/>
      <c r="N2" s="16"/>
      <c r="O2" s="16"/>
      <c r="P2" s="17"/>
    </row>
    <row r="3" spans="2:16" ht="25.5" customHeight="1">
      <c r="B3" s="18"/>
      <c r="E3" s="168" t="s">
        <v>0</v>
      </c>
      <c r="F3" s="170" t="s">
        <v>1</v>
      </c>
      <c r="G3" s="170"/>
      <c r="H3" s="170"/>
      <c r="I3" s="170"/>
      <c r="J3" s="170"/>
      <c r="K3" s="170"/>
      <c r="L3" s="170"/>
      <c r="M3" s="170"/>
      <c r="N3" s="19"/>
      <c r="O3" s="19"/>
      <c r="P3" s="20"/>
    </row>
    <row r="4" spans="2:16" ht="25.5" customHeight="1">
      <c r="B4" s="18"/>
      <c r="E4" s="169"/>
      <c r="F4" s="170"/>
      <c r="G4" s="170"/>
      <c r="H4" s="170"/>
      <c r="I4" s="170"/>
      <c r="J4" s="170"/>
      <c r="K4" s="170"/>
      <c r="L4" s="170"/>
      <c r="M4" s="170"/>
      <c r="N4" s="19"/>
      <c r="O4" s="19"/>
      <c r="P4" s="20"/>
    </row>
    <row r="5" spans="2:16" ht="57.75" customHeight="1">
      <c r="B5" s="18"/>
      <c r="E5" s="21" t="s">
        <v>2</v>
      </c>
      <c r="F5" s="171" t="s">
        <v>3</v>
      </c>
      <c r="G5" s="172"/>
      <c r="H5" s="172"/>
      <c r="I5" s="172"/>
      <c r="J5" s="172"/>
      <c r="K5" s="172"/>
      <c r="L5" s="172"/>
      <c r="M5" s="173"/>
      <c r="N5" s="22"/>
      <c r="O5" s="22"/>
      <c r="P5" s="20"/>
    </row>
    <row r="6" spans="2:16" ht="18" customHeight="1" thickBot="1">
      <c r="B6" s="18"/>
      <c r="E6" s="23"/>
      <c r="F6" s="22" t="s">
        <v>4</v>
      </c>
      <c r="G6" s="22"/>
      <c r="H6" s="22"/>
      <c r="I6" s="22"/>
      <c r="J6" s="22"/>
      <c r="K6" s="22"/>
      <c r="L6" s="22"/>
      <c r="P6" s="20"/>
    </row>
    <row r="7" spans="2:16" ht="93" customHeight="1" thickBot="1">
      <c r="B7" s="18"/>
      <c r="I7" s="174" t="s">
        <v>5</v>
      </c>
      <c r="J7" s="175"/>
      <c r="K7" s="176"/>
      <c r="M7" s="2">
        <v>0.97</v>
      </c>
      <c r="N7" s="24"/>
      <c r="O7" s="24"/>
      <c r="P7" s="20"/>
    </row>
    <row r="8" spans="2:16" ht="18" customHeight="1">
      <c r="B8" s="18"/>
      <c r="M8" s="25"/>
      <c r="N8" s="25"/>
      <c r="O8" s="25"/>
      <c r="P8" s="20"/>
    </row>
    <row r="9" spans="2:16" ht="18" customHeight="1">
      <c r="B9" s="18"/>
      <c r="P9" s="20"/>
    </row>
    <row r="10" spans="2:16">
      <c r="B10" s="18"/>
      <c r="P10" s="20"/>
    </row>
    <row r="11" spans="2:16">
      <c r="B11" s="18"/>
      <c r="P11" s="20"/>
    </row>
    <row r="12" spans="2:16">
      <c r="B12" s="18"/>
      <c r="P12" s="20"/>
    </row>
    <row r="13" spans="2:16">
      <c r="B13" s="18"/>
      <c r="P13" s="20"/>
    </row>
    <row r="14" spans="2:16">
      <c r="B14" s="18"/>
      <c r="P14" s="20"/>
    </row>
    <row r="15" spans="2:16">
      <c r="B15" s="18"/>
      <c r="P15" s="20"/>
    </row>
    <row r="16" spans="2:16" ht="13.5" thickBot="1">
      <c r="B16" s="18"/>
      <c r="P16" s="20"/>
    </row>
    <row r="17" spans="2:22" ht="24" thickBot="1">
      <c r="B17" s="18"/>
      <c r="C17" s="177" t="s">
        <v>6</v>
      </c>
      <c r="D17" s="178"/>
      <c r="E17" s="178"/>
      <c r="F17" s="178"/>
      <c r="G17" s="178"/>
      <c r="H17" s="178"/>
      <c r="I17" s="178"/>
      <c r="J17" s="178"/>
      <c r="K17" s="178"/>
      <c r="L17" s="178"/>
      <c r="M17" s="179"/>
      <c r="N17" s="26"/>
      <c r="O17" s="26"/>
      <c r="P17" s="20"/>
    </row>
    <row r="18" spans="2:22" ht="15.75" customHeight="1" thickBot="1">
      <c r="B18" s="18"/>
      <c r="C18" s="27"/>
      <c r="D18" s="27"/>
      <c r="E18" s="27"/>
      <c r="F18" s="27"/>
      <c r="G18" s="27"/>
      <c r="H18" s="27"/>
      <c r="I18" s="27"/>
      <c r="J18" s="27"/>
      <c r="K18" s="27"/>
      <c r="L18" s="27"/>
      <c r="M18" s="27"/>
      <c r="N18" s="27"/>
      <c r="O18" s="27"/>
      <c r="P18" s="20"/>
    </row>
    <row r="19" spans="2:22" ht="306" customHeight="1" thickBot="1">
      <c r="B19" s="18"/>
      <c r="C19" s="163" t="s">
        <v>7</v>
      </c>
      <c r="D19" s="164"/>
      <c r="E19" s="28" t="s">
        <v>8</v>
      </c>
      <c r="F19" s="165" t="s">
        <v>9</v>
      </c>
      <c r="G19" s="166"/>
      <c r="H19" s="166"/>
      <c r="I19" s="166"/>
      <c r="J19" s="166"/>
      <c r="K19" s="166"/>
      <c r="L19" s="166"/>
      <c r="M19" s="167"/>
      <c r="N19" s="29"/>
      <c r="O19" s="29"/>
      <c r="P19" s="20"/>
    </row>
    <row r="20" spans="2:22" ht="81" customHeight="1" thickBot="1">
      <c r="B20" s="18"/>
      <c r="C20" s="163" t="s">
        <v>10</v>
      </c>
      <c r="D20" s="164"/>
      <c r="E20" s="28" t="s">
        <v>8</v>
      </c>
      <c r="F20" s="165" t="s">
        <v>11</v>
      </c>
      <c r="G20" s="166"/>
      <c r="H20" s="166"/>
      <c r="I20" s="166"/>
      <c r="J20" s="166"/>
      <c r="K20" s="166"/>
      <c r="L20" s="166"/>
      <c r="M20" s="167"/>
      <c r="N20" s="29"/>
      <c r="O20" s="29"/>
      <c r="P20" s="20"/>
    </row>
    <row r="21" spans="2:22" ht="138" customHeight="1" thickBot="1">
      <c r="B21" s="18"/>
      <c r="C21" s="163" t="s">
        <v>12</v>
      </c>
      <c r="D21" s="164"/>
      <c r="E21" s="28" t="s">
        <v>8</v>
      </c>
      <c r="F21" s="165" t="s">
        <v>13</v>
      </c>
      <c r="G21" s="166"/>
      <c r="H21" s="166"/>
      <c r="I21" s="166"/>
      <c r="J21" s="166"/>
      <c r="K21" s="166"/>
      <c r="L21" s="166"/>
      <c r="M21" s="167"/>
      <c r="N21" s="29"/>
      <c r="O21" s="29"/>
      <c r="P21" s="20"/>
    </row>
    <row r="22" spans="2:22" ht="66" customHeight="1" thickBot="1">
      <c r="B22" s="18"/>
      <c r="G22" s="30"/>
      <c r="P22" s="20"/>
    </row>
    <row r="23" spans="2:22" ht="102.75" customHeight="1" thickBot="1">
      <c r="B23" s="18"/>
      <c r="C23" s="31" t="s">
        <v>14</v>
      </c>
      <c r="D23" s="32"/>
      <c r="E23" s="33" t="s">
        <v>15</v>
      </c>
      <c r="F23" s="32"/>
      <c r="G23" s="33" t="s">
        <v>16</v>
      </c>
      <c r="H23" s="32"/>
      <c r="I23" s="34" t="s">
        <v>17</v>
      </c>
      <c r="J23" s="35"/>
      <c r="K23" s="36" t="s">
        <v>18</v>
      </c>
      <c r="L23" s="35"/>
      <c r="M23" s="37" t="s">
        <v>19</v>
      </c>
      <c r="N23" s="35"/>
      <c r="O23" s="38" t="s">
        <v>20</v>
      </c>
      <c r="P23" s="20"/>
      <c r="Q23" s="39"/>
    </row>
    <row r="24" spans="2:22" ht="6.75" customHeight="1">
      <c r="B24" s="18"/>
      <c r="C24" s="40"/>
      <c r="D24" s="7"/>
      <c r="E24" s="7"/>
      <c r="F24" s="7"/>
      <c r="G24" s="7"/>
      <c r="H24" s="7"/>
      <c r="I24" s="41"/>
      <c r="J24" s="7"/>
      <c r="K24" s="41"/>
      <c r="L24" s="7"/>
      <c r="M24" s="7"/>
      <c r="N24" s="7"/>
      <c r="O24" s="7"/>
      <c r="P24" s="20"/>
    </row>
    <row r="25" spans="2:22" ht="408">
      <c r="B25" s="18"/>
      <c r="C25" s="42" t="s">
        <v>21</v>
      </c>
      <c r="D25" s="43"/>
      <c r="E25" s="4" t="s">
        <v>8</v>
      </c>
      <c r="F25" s="44"/>
      <c r="G25" s="3">
        <v>0.96</v>
      </c>
      <c r="H25" s="44"/>
      <c r="I25" s="45" t="s">
        <v>22</v>
      </c>
      <c r="J25" s="46"/>
      <c r="K25" s="3">
        <v>0.96</v>
      </c>
      <c r="L25" s="47"/>
      <c r="M25" s="48" t="s">
        <v>23</v>
      </c>
      <c r="N25" s="49"/>
      <c r="O25" s="50">
        <f>G25-K25</f>
        <v>0</v>
      </c>
      <c r="P25" s="51"/>
      <c r="Q25" s="52"/>
      <c r="R25" s="52"/>
      <c r="S25" s="52"/>
      <c r="T25" s="52"/>
      <c r="U25" s="52"/>
      <c r="V25" s="52"/>
    </row>
    <row r="26" spans="2:22" ht="23.25" customHeight="1">
      <c r="B26" s="18"/>
      <c r="C26" s="40"/>
      <c r="D26" s="7"/>
      <c r="E26" s="53"/>
      <c r="F26" s="7"/>
      <c r="G26" s="54"/>
      <c r="H26" s="7"/>
      <c r="I26" s="55"/>
      <c r="J26" s="7"/>
      <c r="K26" s="41"/>
      <c r="L26" s="7"/>
      <c r="M26" s="56"/>
      <c r="N26" s="56"/>
      <c r="O26" s="57"/>
      <c r="P26" s="20"/>
    </row>
    <row r="27" spans="2:22" ht="369.75" customHeight="1">
      <c r="B27" s="18"/>
      <c r="C27" s="58" t="s">
        <v>24</v>
      </c>
      <c r="D27" s="43"/>
      <c r="E27" s="4" t="s">
        <v>8</v>
      </c>
      <c r="F27" s="7"/>
      <c r="G27" s="3">
        <v>0.99</v>
      </c>
      <c r="H27" s="7"/>
      <c r="I27" s="59" t="s">
        <v>25</v>
      </c>
      <c r="J27" s="7"/>
      <c r="K27" s="3">
        <v>0.99</v>
      </c>
      <c r="L27" s="60"/>
      <c r="M27" s="61" t="s">
        <v>26</v>
      </c>
      <c r="N27" s="49"/>
      <c r="O27" s="50">
        <f>G27-K27</f>
        <v>0</v>
      </c>
      <c r="P27" s="20"/>
    </row>
    <row r="28" spans="2:22" ht="18" customHeight="1">
      <c r="B28" s="18"/>
      <c r="C28" s="40"/>
      <c r="D28" s="7"/>
      <c r="E28" s="53"/>
      <c r="F28" s="7"/>
      <c r="G28" s="54"/>
      <c r="H28" s="7"/>
      <c r="I28" s="55"/>
      <c r="J28" s="7"/>
      <c r="K28" s="41"/>
      <c r="L28" s="7"/>
      <c r="M28" s="56"/>
      <c r="N28" s="56"/>
      <c r="O28" s="57"/>
      <c r="P28" s="20"/>
    </row>
    <row r="29" spans="2:22" ht="288" customHeight="1">
      <c r="B29" s="18"/>
      <c r="C29" s="62" t="s">
        <v>27</v>
      </c>
      <c r="D29" s="43"/>
      <c r="E29" s="4" t="s">
        <v>8</v>
      </c>
      <c r="F29" s="7"/>
      <c r="G29" s="3">
        <v>0.96</v>
      </c>
      <c r="H29" s="7"/>
      <c r="I29" s="59" t="s">
        <v>28</v>
      </c>
      <c r="J29" s="7"/>
      <c r="K29" s="3">
        <v>0.96</v>
      </c>
      <c r="L29" s="60"/>
      <c r="M29" s="63" t="s">
        <v>29</v>
      </c>
      <c r="N29" s="49"/>
      <c r="O29" s="50">
        <f>G29-K29</f>
        <v>0</v>
      </c>
      <c r="P29" s="20"/>
    </row>
    <row r="30" spans="2:22" ht="6.75" customHeight="1">
      <c r="B30" s="18"/>
      <c r="C30" s="40"/>
      <c r="D30" s="7"/>
      <c r="E30" s="53"/>
      <c r="F30" s="7"/>
      <c r="G30" s="54"/>
      <c r="H30" s="7"/>
      <c r="I30" s="55"/>
      <c r="J30" s="7"/>
      <c r="K30" s="41"/>
      <c r="L30" s="7"/>
      <c r="M30" s="56"/>
      <c r="N30" s="56"/>
      <c r="O30" s="57"/>
      <c r="P30" s="20"/>
    </row>
    <row r="31" spans="2:22" ht="297" customHeight="1">
      <c r="B31" s="18"/>
      <c r="C31" s="64" t="s">
        <v>30</v>
      </c>
      <c r="D31" s="43"/>
      <c r="E31" s="4" t="s">
        <v>8</v>
      </c>
      <c r="F31" s="7"/>
      <c r="G31" s="3">
        <v>1</v>
      </c>
      <c r="H31" s="7"/>
      <c r="I31" s="59" t="s">
        <v>31</v>
      </c>
      <c r="J31" s="7"/>
      <c r="K31" s="3">
        <v>1</v>
      </c>
      <c r="L31" s="60"/>
      <c r="M31" s="63" t="s">
        <v>32</v>
      </c>
      <c r="N31" s="49"/>
      <c r="O31" s="50">
        <f>G31-K31</f>
        <v>0</v>
      </c>
      <c r="P31" s="20"/>
    </row>
    <row r="32" spans="2:22" ht="10.5" customHeight="1">
      <c r="B32" s="18"/>
      <c r="C32" s="40"/>
      <c r="D32" s="7"/>
      <c r="E32" s="53"/>
      <c r="F32" s="7"/>
      <c r="G32" s="54"/>
      <c r="H32" s="7"/>
      <c r="I32" s="55"/>
      <c r="J32" s="7"/>
      <c r="K32" s="41"/>
      <c r="L32" s="7"/>
      <c r="M32" s="56"/>
      <c r="N32" s="56"/>
      <c r="O32" s="57"/>
      <c r="P32" s="20"/>
    </row>
    <row r="33" spans="2:16" ht="349.5" customHeight="1" thickBot="1">
      <c r="B33" s="18"/>
      <c r="C33" s="65" t="s">
        <v>33</v>
      </c>
      <c r="D33" s="43"/>
      <c r="E33" s="4" t="s">
        <v>8</v>
      </c>
      <c r="F33" s="7"/>
      <c r="G33" s="3">
        <v>0.93</v>
      </c>
      <c r="H33" s="7"/>
      <c r="I33" s="66" t="s">
        <v>34</v>
      </c>
      <c r="J33" s="7"/>
      <c r="K33" s="3">
        <v>0.89</v>
      </c>
      <c r="L33" s="60"/>
      <c r="M33" s="67" t="s">
        <v>35</v>
      </c>
      <c r="N33" s="49"/>
      <c r="O33" s="50">
        <f>G33-K33</f>
        <v>4.0000000000000036E-2</v>
      </c>
      <c r="P33" s="20"/>
    </row>
    <row r="34" spans="2:16" ht="15.75">
      <c r="B34" s="18"/>
      <c r="C34" s="68"/>
      <c r="D34" s="68"/>
      <c r="E34" s="27"/>
      <c r="M34" s="69"/>
      <c r="N34" s="69"/>
      <c r="O34" s="69"/>
      <c r="P34" s="20"/>
    </row>
    <row r="35" spans="2:16" ht="15.75">
      <c r="B35" s="18"/>
      <c r="C35" s="70"/>
      <c r="D35" s="68"/>
      <c r="E35" s="27"/>
      <c r="M35" s="69"/>
      <c r="N35" s="69"/>
      <c r="O35" s="69"/>
      <c r="P35" s="20"/>
    </row>
    <row r="36" spans="2:16">
      <c r="B36" s="18"/>
      <c r="C36" s="71"/>
      <c r="P36" s="20"/>
    </row>
    <row r="37" spans="2:16" ht="13.5" thickBot="1">
      <c r="B37" s="72"/>
      <c r="C37" s="73"/>
      <c r="D37" s="73"/>
      <c r="E37" s="73"/>
      <c r="F37" s="73"/>
      <c r="G37" s="73"/>
      <c r="H37" s="73"/>
      <c r="I37" s="73"/>
      <c r="J37" s="73"/>
      <c r="K37" s="73"/>
      <c r="L37" s="73"/>
      <c r="M37" s="73"/>
      <c r="N37" s="73"/>
      <c r="O37" s="73"/>
      <c r="P37" s="74"/>
    </row>
    <row r="38" spans="2:16" ht="13.5" thickTop="1"/>
  </sheetData>
  <sheetProtection algorithmName="SHA-512" hashValue="V/ylAf9AjfwCHrEqn/dBnDRPek9cM/5grWUZ+gh6664h/ox0nWuLNHn+gvQ7kfT9ZXzxjSDADiOMhayaGvDbVA==" saltValue="mZQYhk1AQxMAmYK+fAfztw==" spinCount="100000" sheet="1" objects="1" scenarios="1"/>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conditionalFormatting sqref="G25 G27 G29 G31 G33">
    <cfRule type="cellIs" dxfId="5" priority="28" operator="between">
      <formula>0</formula>
      <formula>#REF!</formula>
    </cfRule>
  </conditionalFormatting>
  <conditionalFormatting sqref="K25">
    <cfRule type="cellIs" dxfId="4" priority="20" operator="between">
      <formula>0</formula>
      <formula>#REF!</formula>
    </cfRule>
  </conditionalFormatting>
  <conditionalFormatting sqref="K27">
    <cfRule type="cellIs" dxfId="3" priority="16" operator="between">
      <formula>0</formula>
      <formula>#REF!</formula>
    </cfRule>
  </conditionalFormatting>
  <conditionalFormatting sqref="K29">
    <cfRule type="cellIs" dxfId="2" priority="12" operator="between">
      <formula>0</formula>
      <formula>#REF!</formula>
    </cfRule>
  </conditionalFormatting>
  <conditionalFormatting sqref="K31">
    <cfRule type="cellIs" dxfId="1" priority="8" operator="between">
      <formula>0</formula>
      <formula>#REF!</formula>
    </cfRule>
  </conditionalFormatting>
  <conditionalFormatting sqref="K33">
    <cfRule type="cellIs" dxfId="0" priority="4" operator="between">
      <formula>0</formula>
      <formula>#REF!</formula>
    </cfRule>
  </conditionalFormatting>
  <dataValidations count="4">
    <dataValidation allowBlank="1" showInputMessage="1" showErrorMessage="1" prompt="Celda formulada, información proveniente de la pestaña de deficiencias." sqref="E23" xr:uid="{0FCCD6BD-3ACC-4F88-A14A-1ACDDDE62353}"/>
    <dataValidation type="list" allowBlank="1" showInputMessage="1" showErrorMessage="1" sqref="N19:O19" xr:uid="{4D415DDE-357B-4027-AA3D-B412DD7BFF6F}">
      <formula1>"Si,No"</formula1>
    </dataValidation>
    <dataValidation type="list" allowBlank="1" showInputMessage="1" showErrorMessage="1" sqref="N20:O20 E20:E21" xr:uid="{503B1918-0DAB-44D4-BF5B-C0D31A4DE577}">
      <formula1>"Si, No"</formula1>
    </dataValidation>
    <dataValidation type="list" allowBlank="1" showInputMessage="1" showErrorMessage="1" sqref="E19" xr:uid="{DB779C1A-7B56-4AD0-9F8B-20EBEF4AA501}">
      <formula1>"Si,No,En proceso"</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2"/>
  <sheetViews>
    <sheetView workbookViewId="0"/>
  </sheetViews>
  <sheetFormatPr defaultColWidth="11.42578125" defaultRowHeight="12.75"/>
  <cols>
    <col min="2" max="4" width="22.28515625" customWidth="1"/>
    <col min="5" max="5" width="34.5703125" customWidth="1"/>
    <col min="6" max="6" width="36.42578125" bestFit="1" customWidth="1"/>
    <col min="8" max="8" width="12.28515625" bestFit="1" customWidth="1"/>
    <col min="9" max="9" width="12.7109375" customWidth="1"/>
    <col min="13" max="14" width="17.5703125" customWidth="1"/>
  </cols>
  <sheetData>
    <row r="1" spans="1:19" ht="81.75" customHeight="1">
      <c r="A1" s="12" t="s">
        <v>83</v>
      </c>
      <c r="B1" s="12" t="s">
        <v>884</v>
      </c>
      <c r="C1" s="11" t="s">
        <v>885</v>
      </c>
      <c r="D1" s="11" t="s">
        <v>886</v>
      </c>
      <c r="E1" s="11" t="s">
        <v>887</v>
      </c>
      <c r="F1" s="12" t="s">
        <v>150</v>
      </c>
      <c r="G1" s="10" t="s">
        <v>888</v>
      </c>
      <c r="H1" s="10" t="s">
        <v>889</v>
      </c>
      <c r="I1" s="10" t="s">
        <v>890</v>
      </c>
      <c r="J1" s="10" t="s">
        <v>855</v>
      </c>
      <c r="K1" s="10" t="s">
        <v>864</v>
      </c>
      <c r="L1" s="10" t="s">
        <v>891</v>
      </c>
      <c r="M1" s="1" t="s">
        <v>892</v>
      </c>
      <c r="N1" s="1"/>
    </row>
    <row r="2" spans="1:19" ht="12.75" customHeight="1">
      <c r="A2" s="7" t="s">
        <v>893</v>
      </c>
      <c r="B2" s="7" t="str">
        <f>+LEFT(A2,1)</f>
        <v>1</v>
      </c>
      <c r="C2" s="7" t="e">
        <f>+MID(VLOOKUP(A2,#REF!,2,0),4,LEN(VLOOKUP(A2,#REF!,2,0))-4)</f>
        <v>#REF!</v>
      </c>
      <c r="D2" s="7" t="s">
        <v>894</v>
      </c>
      <c r="E2" s="7" t="e">
        <f>+VLOOKUP(A2,#REF!,3,0)</f>
        <v>#REF!</v>
      </c>
      <c r="F2" s="7" t="e">
        <f>+VLOOKUP(A2,#REF!,10,0)</f>
        <v>#REF!</v>
      </c>
      <c r="G2" s="7" t="e">
        <f>+VLOOKUP(A2,#REF!,13)</f>
        <v>#REF!</v>
      </c>
      <c r="H2" s="9" t="e">
        <f>+_xlfn.RANK.EQ(G2,$G$2:$G$82,1)</f>
        <v>#REF!</v>
      </c>
      <c r="I2" s="7" t="e">
        <f t="shared" ref="I2:I33" si="0">+IF(F2=$F$2,$P$4,IF(F2=$F$3,$P$2,$P$3))</f>
        <v>#REF!</v>
      </c>
      <c r="J2" s="7" t="s">
        <v>895</v>
      </c>
      <c r="K2" s="7" t="e">
        <f>+IF(ISBLANK(VLOOKUP(A2,#REF!,5,0)),"",VLOOKUP(A2,#REF!,5,0))</f>
        <v>#REF!</v>
      </c>
      <c r="L2" s="7" t="e">
        <f>+IF(ISBLANK(VLOOKUP(A2,#REF!,9,0)),"",VLOOKUP(A2,#REF!,9,0))</f>
        <v>#REF!</v>
      </c>
      <c r="M2" s="7" t="e">
        <f t="shared" ref="M2" si="1">+IF(OR(AND(K2=1,L2=1),AND(ISBLANK(K2),ISBLANK(L2)),K2="",L2=""),0,IF(OR(AND(K2=1,L2=2),AND(K2=1,L2=3)),0.25,IF(OR(AND(K2=2,L2=2),AND(K2=3,L2=1),AND(K2=3,L2=2),AND(K2=2,L2=1)),0.5,IF(AND(K2=2,L2=3),0.75,1))))</f>
        <v>#REF!</v>
      </c>
      <c r="N2" s="7" t="e">
        <f>+AVERAGEIF($D$2:$D$82,D2,$M$2:$M$82)</f>
        <v>#REF!</v>
      </c>
      <c r="O2" s="5" t="s">
        <v>805</v>
      </c>
      <c r="P2" s="6" t="s">
        <v>896</v>
      </c>
      <c r="Q2" s="6"/>
      <c r="R2" s="7"/>
      <c r="S2" s="7"/>
    </row>
    <row r="3" spans="1:19" ht="12.75" customHeight="1">
      <c r="A3" s="7" t="s">
        <v>897</v>
      </c>
      <c r="B3" s="7" t="str">
        <f t="shared" ref="B3:B42" si="2">+LEFT(A3,1)</f>
        <v>1</v>
      </c>
      <c r="C3" s="7" t="e">
        <f>+MID(VLOOKUP(A3,#REF!,2,0),4,LEN(VLOOKUP(A3,#REF!,2,0))-4)</f>
        <v>#REF!</v>
      </c>
      <c r="D3" s="7" t="s">
        <v>894</v>
      </c>
      <c r="E3" s="7" t="e">
        <f>+VLOOKUP(A3,#REF!,3,0)</f>
        <v>#REF!</v>
      </c>
      <c r="F3" s="7" t="e">
        <f>+VLOOKUP(A3,#REF!,10,0)</f>
        <v>#REF!</v>
      </c>
      <c r="G3" s="7" t="e">
        <f>+VLOOKUP(A3,#REF!,13,0)</f>
        <v>#REF!</v>
      </c>
      <c r="H3" s="9" t="e">
        <f t="shared" ref="H3:H70" si="3">+_xlfn.RANK.EQ(G3,$G$2:$G$82,1)</f>
        <v>#REF!</v>
      </c>
      <c r="I3" s="7" t="e">
        <f t="shared" si="0"/>
        <v>#REF!</v>
      </c>
      <c r="J3" s="7" t="s">
        <v>895</v>
      </c>
      <c r="K3" s="7" t="e">
        <f>+IF(ISBLANK(VLOOKUP(A3,#REF!,5,0)),"",VLOOKUP(A3,#REF!,5,0))</f>
        <v>#REF!</v>
      </c>
      <c r="L3" s="7" t="e">
        <f>+IF(ISBLANK(VLOOKUP(A3,#REF!,9,0)),"",VLOOKUP(A3,#REF!,9,0))</f>
        <v>#REF!</v>
      </c>
      <c r="M3" s="7" t="e">
        <f>+IF(OR(AND(K3=1,L3=1),AND(ISBLANK(K3),ISBLANK(L3)),K3="",L3=""),0,IF(OR(AND(K3=1,L3=2),AND(K3=1,L3=3)),0.25,IF(OR(AND(K3=2,L3=2),AND(K3=3,L3=1),AND(K3=3,L3=2),AND(K3=2,L3=1)),0.5,IF(AND(K3=2,L3=3),0.75,1))))</f>
        <v>#REF!</v>
      </c>
      <c r="N3" s="7" t="e">
        <f t="shared" ref="N3:N70" si="4">+AVERAGEIF($D$2:$D$82,D3,$M$2:$M$82)</f>
        <v>#REF!</v>
      </c>
      <c r="O3" s="8" t="s">
        <v>808</v>
      </c>
      <c r="P3" s="6" t="s">
        <v>898</v>
      </c>
      <c r="Q3" s="6"/>
      <c r="R3" s="7" t="s">
        <v>899</v>
      </c>
      <c r="S3" s="7"/>
    </row>
    <row r="4" spans="1:19" ht="16.5" customHeight="1">
      <c r="A4" s="7" t="s">
        <v>900</v>
      </c>
      <c r="B4" s="7" t="str">
        <f t="shared" si="2"/>
        <v>1</v>
      </c>
      <c r="C4" s="7" t="e">
        <f>+MID(VLOOKUP(A4,#REF!,2,0),4,LEN(VLOOKUP(A4,#REF!,2,0))-4)</f>
        <v>#REF!</v>
      </c>
      <c r="D4" s="7" t="s">
        <v>894</v>
      </c>
      <c r="E4" s="7" t="e">
        <f>+VLOOKUP(A4,#REF!,3,0)</f>
        <v>#REF!</v>
      </c>
      <c r="F4" s="7" t="e">
        <f>+VLOOKUP(A4,#REF!,10,0)</f>
        <v>#REF!</v>
      </c>
      <c r="G4" s="7" t="e">
        <f>+VLOOKUP(A4,#REF!,13,0)</f>
        <v>#REF!</v>
      </c>
      <c r="H4" s="9" t="e">
        <f t="shared" si="3"/>
        <v>#REF!</v>
      </c>
      <c r="I4" s="7" t="e">
        <f t="shared" si="0"/>
        <v>#REF!</v>
      </c>
      <c r="J4" s="7" t="s">
        <v>895</v>
      </c>
      <c r="K4" s="7" t="e">
        <f>+IF(ISBLANK(VLOOKUP(A4,#REF!,5,0)),"",VLOOKUP(A4,#REF!,5,0))</f>
        <v>#REF!</v>
      </c>
      <c r="L4" s="7" t="e">
        <f>+IF(ISBLANK(VLOOKUP(A4,#REF!,9,0)),"",VLOOKUP(A4,#REF!,9,0))</f>
        <v>#REF!</v>
      </c>
      <c r="M4" s="7" t="e">
        <f t="shared" ref="M4:M67" si="5">+IF(OR(AND(K4=1,L4=1),AND(ISBLANK(K4),ISBLANK(L4)),K4="",L4=""),0,IF(OR(AND(K4=1,L4=2),AND(K4=1,L4=3)),0.25,IF(OR(AND(K4=2,L4=2),AND(K4=3,L4=1),AND(K4=3,L4=2),AND(K4=2,L4=1)),0.5,IF(AND(K4=2,L4=3),0.75,1))))</f>
        <v>#REF!</v>
      </c>
      <c r="N4" s="7" t="e">
        <f t="shared" si="4"/>
        <v>#REF!</v>
      </c>
      <c r="O4" s="8" t="s">
        <v>811</v>
      </c>
      <c r="P4" s="6" t="s">
        <v>901</v>
      </c>
      <c r="Q4" s="6"/>
      <c r="R4" s="7"/>
      <c r="S4" s="7"/>
    </row>
    <row r="5" spans="1:19">
      <c r="A5" s="7" t="s">
        <v>902</v>
      </c>
      <c r="B5" s="7" t="str">
        <f t="shared" si="2"/>
        <v>1</v>
      </c>
      <c r="C5" s="7" t="e">
        <f>+MID(VLOOKUP(A5,#REF!,2,0),4,LEN(VLOOKUP(A5,#REF!,2,0))-4)</f>
        <v>#REF!</v>
      </c>
      <c r="D5" s="7" t="s">
        <v>894</v>
      </c>
      <c r="E5" s="7" t="e">
        <f>+VLOOKUP(A5,#REF!,3,0)</f>
        <v>#REF!</v>
      </c>
      <c r="F5" s="7" t="e">
        <f>+VLOOKUP(A5,#REF!,10,0)</f>
        <v>#REF!</v>
      </c>
      <c r="G5" s="7" t="e">
        <f>+VLOOKUP(A5,#REF!,13,0)</f>
        <v>#REF!</v>
      </c>
      <c r="H5" s="9" t="e">
        <f t="shared" si="3"/>
        <v>#REF!</v>
      </c>
      <c r="I5" s="7" t="e">
        <f t="shared" si="0"/>
        <v>#REF!</v>
      </c>
      <c r="J5" s="7" t="s">
        <v>895</v>
      </c>
      <c r="K5" s="7" t="e">
        <f>+IF(ISBLANK(VLOOKUP(A5,#REF!,5,0)),"",VLOOKUP(A5,#REF!,5,0))</f>
        <v>#REF!</v>
      </c>
      <c r="L5" s="7" t="e">
        <f>+IF(ISBLANK(VLOOKUP(A5,#REF!,9,0)),"",VLOOKUP(A5,#REF!,9,0))</f>
        <v>#REF!</v>
      </c>
      <c r="M5" s="7" t="e">
        <f t="shared" si="5"/>
        <v>#REF!</v>
      </c>
      <c r="N5" s="7" t="e">
        <f t="shared" si="4"/>
        <v>#REF!</v>
      </c>
      <c r="O5" s="7"/>
      <c r="P5" s="7"/>
    </row>
    <row r="6" spans="1:19">
      <c r="A6" s="7" t="s">
        <v>903</v>
      </c>
      <c r="B6" s="7" t="str">
        <f t="shared" si="2"/>
        <v>1</v>
      </c>
      <c r="C6" s="7" t="e">
        <f>+MID(VLOOKUP(A6,#REF!,2,0),4,LEN(VLOOKUP(A6,#REF!,2,0))-4)</f>
        <v>#REF!</v>
      </c>
      <c r="D6" s="7" t="s">
        <v>894</v>
      </c>
      <c r="E6" s="7" t="e">
        <f>+VLOOKUP(A6,#REF!,3,0)</f>
        <v>#REF!</v>
      </c>
      <c r="F6" s="7" t="e">
        <f>+VLOOKUP(A6,#REF!,10,0)</f>
        <v>#REF!</v>
      </c>
      <c r="G6" s="7" t="e">
        <f>+VLOOKUP(A6,#REF!,13,0)</f>
        <v>#REF!</v>
      </c>
      <c r="H6" s="9" t="e">
        <f t="shared" si="3"/>
        <v>#REF!</v>
      </c>
      <c r="I6" s="7" t="e">
        <f t="shared" si="0"/>
        <v>#REF!</v>
      </c>
      <c r="J6" s="7" t="s">
        <v>895</v>
      </c>
      <c r="K6" s="7" t="e">
        <f>+IF(ISBLANK(VLOOKUP(A6,#REF!,5,0)),"",VLOOKUP(A6,#REF!,5,0))</f>
        <v>#REF!</v>
      </c>
      <c r="L6" s="7" t="e">
        <f>+IF(ISBLANK(VLOOKUP(A6,#REF!,9,0)),"",VLOOKUP(A6,#REF!,9,0))</f>
        <v>#REF!</v>
      </c>
      <c r="M6" s="7" t="e">
        <f t="shared" si="5"/>
        <v>#REF!</v>
      </c>
      <c r="N6" s="7" t="e">
        <f t="shared" si="4"/>
        <v>#REF!</v>
      </c>
      <c r="O6" s="7"/>
      <c r="P6" s="7"/>
    </row>
    <row r="7" spans="1:19">
      <c r="A7" s="7" t="s">
        <v>904</v>
      </c>
      <c r="B7" s="7" t="str">
        <f t="shared" si="2"/>
        <v>2</v>
      </c>
      <c r="C7" s="7" t="e">
        <f>+MID(VLOOKUP(A7,#REF!,2,0),4,LEN(VLOOKUP(A7,#REF!,2,0))-4)</f>
        <v>#REF!</v>
      </c>
      <c r="D7" s="7" t="s">
        <v>894</v>
      </c>
      <c r="E7" s="7" t="e">
        <f>+VLOOKUP(A7,#REF!,3,0)</f>
        <v>#REF!</v>
      </c>
      <c r="F7" s="7" t="e">
        <f>+VLOOKUP(A7,#REF!,10,0)</f>
        <v>#REF!</v>
      </c>
      <c r="G7" s="7" t="e">
        <f>+VLOOKUP(A7,#REF!,13,0)</f>
        <v>#REF!</v>
      </c>
      <c r="H7" s="9" t="e">
        <f t="shared" si="3"/>
        <v>#REF!</v>
      </c>
      <c r="I7" s="7" t="e">
        <f t="shared" si="0"/>
        <v>#REF!</v>
      </c>
      <c r="J7" s="7" t="s">
        <v>905</v>
      </c>
      <c r="K7" s="7" t="e">
        <f>+IF(ISBLANK(VLOOKUP(A7,#REF!,5,0)),"",VLOOKUP(A7,#REF!,5,0))</f>
        <v>#REF!</v>
      </c>
      <c r="L7" s="7" t="e">
        <f>+IF(ISBLANK(VLOOKUP(A7,#REF!,9,0)),"",VLOOKUP(A7,#REF!,9,0))</f>
        <v>#REF!</v>
      </c>
      <c r="M7" s="7" t="e">
        <f t="shared" si="5"/>
        <v>#REF!</v>
      </c>
      <c r="N7" s="7" t="e">
        <f t="shared" si="4"/>
        <v>#REF!</v>
      </c>
      <c r="O7" s="7"/>
      <c r="P7" s="7"/>
    </row>
    <row r="8" spans="1:19">
      <c r="A8" s="7" t="s">
        <v>906</v>
      </c>
      <c r="B8" s="7" t="str">
        <f t="shared" si="2"/>
        <v>2</v>
      </c>
      <c r="C8" s="7" t="e">
        <f>+MID(VLOOKUP(A8,#REF!,2,0),4,LEN(VLOOKUP(A8,#REF!,2,0))-4)</f>
        <v>#REF!</v>
      </c>
      <c r="D8" s="7" t="s">
        <v>894</v>
      </c>
      <c r="E8" s="7" t="e">
        <f>+VLOOKUP(A8,#REF!,3,0)</f>
        <v>#REF!</v>
      </c>
      <c r="F8" s="7" t="e">
        <f>+VLOOKUP(A8,#REF!,10,0)</f>
        <v>#REF!</v>
      </c>
      <c r="G8" s="7" t="e">
        <f>+VLOOKUP(A8,#REF!,13,0)</f>
        <v>#REF!</v>
      </c>
      <c r="H8" s="9" t="e">
        <f t="shared" si="3"/>
        <v>#REF!</v>
      </c>
      <c r="I8" s="7" t="e">
        <f t="shared" si="0"/>
        <v>#REF!</v>
      </c>
      <c r="J8" s="7" t="s">
        <v>905</v>
      </c>
      <c r="K8" s="7" t="e">
        <f>+IF(ISBLANK(VLOOKUP(A8,#REF!,5,0)),"",VLOOKUP(A8,#REF!,5,0))</f>
        <v>#REF!</v>
      </c>
      <c r="L8" s="7" t="e">
        <f>+IF(ISBLANK(VLOOKUP(A8,#REF!,9,0)),"",VLOOKUP(A8,#REF!,9,0))</f>
        <v>#REF!</v>
      </c>
      <c r="M8" s="7" t="e">
        <f t="shared" si="5"/>
        <v>#REF!</v>
      </c>
      <c r="N8" s="7" t="e">
        <f t="shared" si="4"/>
        <v>#REF!</v>
      </c>
      <c r="O8" s="7"/>
      <c r="P8" s="7"/>
    </row>
    <row r="9" spans="1:19">
      <c r="A9" s="7" t="s">
        <v>907</v>
      </c>
      <c r="B9" s="7" t="str">
        <f t="shared" si="2"/>
        <v>2</v>
      </c>
      <c r="C9" s="7" t="e">
        <f>+MID(VLOOKUP(A9,#REF!,2,0),4,LEN(VLOOKUP(A9,#REF!,2,0))-4)</f>
        <v>#REF!</v>
      </c>
      <c r="D9" s="7" t="s">
        <v>894</v>
      </c>
      <c r="E9" s="7" t="e">
        <f>+VLOOKUP(A9,#REF!,3,0)</f>
        <v>#REF!</v>
      </c>
      <c r="F9" s="7" t="e">
        <f>+VLOOKUP(A9,#REF!,10,0)</f>
        <v>#REF!</v>
      </c>
      <c r="G9" s="7" t="e">
        <f>+VLOOKUP(A9,#REF!,13,0)</f>
        <v>#REF!</v>
      </c>
      <c r="H9" s="9" t="e">
        <f t="shared" si="3"/>
        <v>#REF!</v>
      </c>
      <c r="I9" s="7" t="e">
        <f t="shared" si="0"/>
        <v>#REF!</v>
      </c>
      <c r="J9" s="7" t="s">
        <v>905</v>
      </c>
      <c r="K9" s="7" t="e">
        <f>+IF(ISBLANK(VLOOKUP(A9,#REF!,5,0)),"",VLOOKUP(A9,#REF!,5,0))</f>
        <v>#REF!</v>
      </c>
      <c r="L9" s="7" t="e">
        <f>+IF(ISBLANK(VLOOKUP(A9,#REF!,9,0)),"",VLOOKUP(A9,#REF!,9,0))</f>
        <v>#REF!</v>
      </c>
      <c r="M9" s="7" t="e">
        <f t="shared" si="5"/>
        <v>#REF!</v>
      </c>
      <c r="N9" s="7" t="e">
        <f t="shared" si="4"/>
        <v>#REF!</v>
      </c>
      <c r="O9" s="7"/>
      <c r="P9" s="7"/>
    </row>
    <row r="10" spans="1:19">
      <c r="A10" s="7" t="s">
        <v>908</v>
      </c>
      <c r="B10" s="7" t="str">
        <f t="shared" si="2"/>
        <v>3</v>
      </c>
      <c r="C10" s="7" t="e">
        <f>+MID(VLOOKUP(A10,#REF!,2,0),4,LEN(VLOOKUP(A10,#REF!,2,0))-4)</f>
        <v>#REF!</v>
      </c>
      <c r="D10" s="7" t="s">
        <v>894</v>
      </c>
      <c r="E10" s="7" t="e">
        <f>+VLOOKUP(A10,#REF!,3,0)</f>
        <v>#REF!</v>
      </c>
      <c r="F10" s="7" t="e">
        <f>+VLOOKUP(A10,#REF!,10,0)</f>
        <v>#REF!</v>
      </c>
      <c r="G10" s="7" t="e">
        <f>+VLOOKUP(A10,#REF!,13,0)</f>
        <v>#REF!</v>
      </c>
      <c r="H10" s="9" t="e">
        <f t="shared" si="3"/>
        <v>#REF!</v>
      </c>
      <c r="I10" s="7" t="e">
        <f t="shared" si="0"/>
        <v>#REF!</v>
      </c>
      <c r="J10" s="7" t="s">
        <v>909</v>
      </c>
      <c r="K10" s="7" t="e">
        <f>+IF(ISBLANK(VLOOKUP(A10,#REF!,5,0)),"",VLOOKUP(A10,#REF!,5,0))</f>
        <v>#REF!</v>
      </c>
      <c r="L10" s="7" t="e">
        <f>+IF(ISBLANK(VLOOKUP(A10,#REF!,9,0)),"",VLOOKUP(A10,#REF!,9,0))</f>
        <v>#REF!</v>
      </c>
      <c r="M10" s="7" t="e">
        <f t="shared" si="5"/>
        <v>#REF!</v>
      </c>
      <c r="N10" s="7" t="e">
        <f t="shared" si="4"/>
        <v>#REF!</v>
      </c>
      <c r="O10" s="7"/>
      <c r="P10" s="7"/>
    </row>
    <row r="11" spans="1:19">
      <c r="A11" s="7" t="s">
        <v>910</v>
      </c>
      <c r="B11" s="7" t="str">
        <f t="shared" si="2"/>
        <v>3</v>
      </c>
      <c r="C11" s="7" t="e">
        <f>+MID(VLOOKUP(A11,#REF!,2,0),4,LEN(VLOOKUP(A11,#REF!,2,0))-4)</f>
        <v>#REF!</v>
      </c>
      <c r="D11" s="7" t="s">
        <v>894</v>
      </c>
      <c r="E11" s="7" t="e">
        <f>+VLOOKUP(A11,#REF!,3,0)</f>
        <v>#REF!</v>
      </c>
      <c r="F11" s="7" t="e">
        <f>+VLOOKUP(A11,#REF!,10,0)</f>
        <v>#REF!</v>
      </c>
      <c r="G11" s="7" t="e">
        <f>+VLOOKUP(A11,#REF!,13,0)</f>
        <v>#REF!</v>
      </c>
      <c r="H11" s="9" t="e">
        <f t="shared" si="3"/>
        <v>#REF!</v>
      </c>
      <c r="I11" s="7" t="e">
        <f t="shared" si="0"/>
        <v>#REF!</v>
      </c>
      <c r="J11" s="7" t="s">
        <v>909</v>
      </c>
      <c r="K11" s="7" t="e">
        <f>+IF(ISBLANK(VLOOKUP(A11,#REF!,5,0)),"",VLOOKUP(A11,#REF!,5,0))</f>
        <v>#REF!</v>
      </c>
      <c r="L11" s="7" t="e">
        <f>+IF(ISBLANK(VLOOKUP(A11,#REF!,9,0)),"",VLOOKUP(A11,#REF!,9,0))</f>
        <v>#REF!</v>
      </c>
      <c r="M11" s="7" t="e">
        <f t="shared" si="5"/>
        <v>#REF!</v>
      </c>
      <c r="N11" s="7" t="e">
        <f t="shared" si="4"/>
        <v>#REF!</v>
      </c>
      <c r="O11" s="7"/>
      <c r="P11" s="7"/>
    </row>
    <row r="12" spans="1:19">
      <c r="A12" s="7" t="s">
        <v>911</v>
      </c>
      <c r="B12" s="7" t="str">
        <f t="shared" si="2"/>
        <v>3</v>
      </c>
      <c r="C12" s="7" t="e">
        <f>+MID(VLOOKUP(A12,#REF!,2,0),4,LEN(VLOOKUP(A12,#REF!,2,0))-4)</f>
        <v>#REF!</v>
      </c>
      <c r="D12" s="7" t="s">
        <v>894</v>
      </c>
      <c r="E12" s="7" t="e">
        <f>+VLOOKUP(A12,#REF!,3,0)</f>
        <v>#REF!</v>
      </c>
      <c r="F12" s="7" t="e">
        <f>+VLOOKUP(A12,#REF!,10,0)</f>
        <v>#REF!</v>
      </c>
      <c r="G12" s="7" t="e">
        <f>+VLOOKUP(A12,#REF!,13,0)</f>
        <v>#REF!</v>
      </c>
      <c r="H12" s="9" t="e">
        <f t="shared" si="3"/>
        <v>#REF!</v>
      </c>
      <c r="I12" s="7" t="e">
        <f t="shared" si="0"/>
        <v>#REF!</v>
      </c>
      <c r="J12" s="7" t="s">
        <v>909</v>
      </c>
      <c r="K12" s="7" t="e">
        <f>+IF(ISBLANK(VLOOKUP(A12,#REF!,5,0)),"",VLOOKUP(A12,#REF!,5,0))</f>
        <v>#REF!</v>
      </c>
      <c r="L12" s="7" t="e">
        <f>+IF(ISBLANK(VLOOKUP(A12,#REF!,9,0)),"",VLOOKUP(A12,#REF!,9,0))</f>
        <v>#REF!</v>
      </c>
      <c r="M12" s="7" t="e">
        <f t="shared" si="5"/>
        <v>#REF!</v>
      </c>
      <c r="N12" s="7" t="e">
        <f t="shared" si="4"/>
        <v>#REF!</v>
      </c>
      <c r="O12" s="7"/>
      <c r="P12" s="7"/>
    </row>
    <row r="13" spans="1:19">
      <c r="A13" s="7" t="s">
        <v>912</v>
      </c>
      <c r="B13" s="7" t="str">
        <f t="shared" si="2"/>
        <v>4</v>
      </c>
      <c r="C13" s="7" t="e">
        <f>+MID(VLOOKUP(A13,#REF!,2,0),4,LEN(VLOOKUP(A13,#REF!,2,0))-4)</f>
        <v>#REF!</v>
      </c>
      <c r="D13" s="7" t="s">
        <v>894</v>
      </c>
      <c r="E13" s="7" t="e">
        <f>+VLOOKUP(A13,#REF!,3,0)</f>
        <v>#REF!</v>
      </c>
      <c r="F13" s="7" t="e">
        <f>+VLOOKUP(A13,#REF!,10,0)</f>
        <v>#REF!</v>
      </c>
      <c r="G13" s="7" t="e">
        <f>+VLOOKUP(A13,#REF!,13,0)</f>
        <v>#REF!</v>
      </c>
      <c r="H13" s="9" t="e">
        <f t="shared" si="3"/>
        <v>#REF!</v>
      </c>
      <c r="I13" s="7" t="e">
        <f t="shared" si="0"/>
        <v>#REF!</v>
      </c>
      <c r="J13" s="7" t="s">
        <v>913</v>
      </c>
      <c r="K13" s="7" t="e">
        <f>+IF(ISBLANK(VLOOKUP(A13,#REF!,5,0)),"",VLOOKUP(A13,#REF!,5,0))</f>
        <v>#REF!</v>
      </c>
      <c r="L13" s="7" t="e">
        <f>+IF(ISBLANK(VLOOKUP(A13,#REF!,9,0)),"",VLOOKUP(A13,#REF!,9,0))</f>
        <v>#REF!</v>
      </c>
      <c r="M13" s="7" t="e">
        <f t="shared" si="5"/>
        <v>#REF!</v>
      </c>
      <c r="N13" s="7" t="e">
        <f t="shared" si="4"/>
        <v>#REF!</v>
      </c>
      <c r="O13" s="7"/>
      <c r="P13" s="7"/>
    </row>
    <row r="14" spans="1:19">
      <c r="A14" s="7" t="s">
        <v>914</v>
      </c>
      <c r="B14" s="7" t="str">
        <f t="shared" si="2"/>
        <v>4</v>
      </c>
      <c r="C14" s="7" t="e">
        <f>+MID(VLOOKUP(A14,#REF!,2,0),4,LEN(VLOOKUP(A14,#REF!,2,0))-4)</f>
        <v>#REF!</v>
      </c>
      <c r="D14" s="7" t="s">
        <v>894</v>
      </c>
      <c r="E14" s="7" t="e">
        <f>+VLOOKUP(A14,#REF!,3,0)</f>
        <v>#REF!</v>
      </c>
      <c r="F14" s="7" t="e">
        <f>+VLOOKUP(A14,#REF!,10,0)</f>
        <v>#REF!</v>
      </c>
      <c r="G14" s="7" t="e">
        <f>+VLOOKUP(A14,#REF!,13,0)</f>
        <v>#REF!</v>
      </c>
      <c r="H14" s="9" t="e">
        <f t="shared" si="3"/>
        <v>#REF!</v>
      </c>
      <c r="I14" s="7" t="e">
        <f t="shared" si="0"/>
        <v>#REF!</v>
      </c>
      <c r="J14" s="7" t="s">
        <v>913</v>
      </c>
      <c r="K14" s="7" t="e">
        <f>+IF(ISBLANK(VLOOKUP(A14,#REF!,5,0)),"",VLOOKUP(A14,#REF!,5,0))</f>
        <v>#REF!</v>
      </c>
      <c r="L14" s="7" t="e">
        <f>+IF(ISBLANK(VLOOKUP(A14,#REF!,9,0)),"",VLOOKUP(A14,#REF!,9,0))</f>
        <v>#REF!</v>
      </c>
      <c r="M14" s="7" t="e">
        <f t="shared" si="5"/>
        <v>#REF!</v>
      </c>
      <c r="N14" s="7" t="e">
        <f t="shared" si="4"/>
        <v>#REF!</v>
      </c>
      <c r="O14" s="7"/>
      <c r="P14" s="7"/>
    </row>
    <row r="15" spans="1:19">
      <c r="A15" s="7" t="s">
        <v>915</v>
      </c>
      <c r="B15" s="7" t="str">
        <f t="shared" si="2"/>
        <v>4</v>
      </c>
      <c r="C15" s="7" t="e">
        <f>+MID(VLOOKUP(A15,#REF!,2,0),4,LEN(VLOOKUP(A15,#REF!,2,0))-4)</f>
        <v>#REF!</v>
      </c>
      <c r="D15" s="7" t="s">
        <v>894</v>
      </c>
      <c r="E15" s="7" t="e">
        <f>+VLOOKUP(A15,#REF!,3,0)</f>
        <v>#REF!</v>
      </c>
      <c r="F15" s="7" t="e">
        <f>+VLOOKUP(A15,#REF!,10,0)</f>
        <v>#REF!</v>
      </c>
      <c r="G15" s="7" t="e">
        <f>+VLOOKUP(A15,#REF!,13,0)</f>
        <v>#REF!</v>
      </c>
      <c r="H15" s="9" t="e">
        <f t="shared" si="3"/>
        <v>#REF!</v>
      </c>
      <c r="I15" s="7" t="e">
        <f t="shared" si="0"/>
        <v>#REF!</v>
      </c>
      <c r="J15" s="7" t="s">
        <v>913</v>
      </c>
      <c r="K15" s="7" t="e">
        <f>+IF(ISBLANK(VLOOKUP(A15,#REF!,5,0)),"",VLOOKUP(A15,#REF!,5,0))</f>
        <v>#REF!</v>
      </c>
      <c r="L15" s="7" t="e">
        <f>+IF(ISBLANK(VLOOKUP(A15,#REF!,9,0)),"",VLOOKUP(A15,#REF!,9,0))</f>
        <v>#REF!</v>
      </c>
      <c r="M15" s="7" t="e">
        <f t="shared" si="5"/>
        <v>#REF!</v>
      </c>
      <c r="N15" s="7" t="e">
        <f t="shared" si="4"/>
        <v>#REF!</v>
      </c>
      <c r="O15" s="7"/>
      <c r="P15" s="7"/>
    </row>
    <row r="16" spans="1:19">
      <c r="A16" s="7" t="s">
        <v>916</v>
      </c>
      <c r="B16" s="7" t="str">
        <f t="shared" si="2"/>
        <v>4</v>
      </c>
      <c r="C16" s="7" t="e">
        <f>+MID(VLOOKUP(A16,#REF!,2,0),4,LEN(VLOOKUP(A16,#REF!,2,0))-4)</f>
        <v>#REF!</v>
      </c>
      <c r="D16" s="7" t="s">
        <v>894</v>
      </c>
      <c r="E16" s="7" t="e">
        <f>+VLOOKUP(A16,#REF!,3,0)</f>
        <v>#REF!</v>
      </c>
      <c r="F16" s="7" t="e">
        <f>+VLOOKUP(A16,#REF!,10,0)</f>
        <v>#REF!</v>
      </c>
      <c r="G16" s="7" t="e">
        <f>+VLOOKUP(A16,#REF!,13,0)</f>
        <v>#REF!</v>
      </c>
      <c r="H16" s="9" t="e">
        <f t="shared" si="3"/>
        <v>#REF!</v>
      </c>
      <c r="I16" s="7" t="e">
        <f t="shared" si="0"/>
        <v>#REF!</v>
      </c>
      <c r="J16" s="7" t="s">
        <v>913</v>
      </c>
      <c r="K16" s="7" t="e">
        <f>+IF(ISBLANK(VLOOKUP(A16,#REF!,5,0)),"",VLOOKUP(A16,#REF!,5,0))</f>
        <v>#REF!</v>
      </c>
      <c r="L16" s="7" t="e">
        <f>+IF(ISBLANK(VLOOKUP(A16,#REF!,9,0)),"",VLOOKUP(A16,#REF!,9,0))</f>
        <v>#REF!</v>
      </c>
      <c r="M16" s="7" t="e">
        <f t="shared" si="5"/>
        <v>#REF!</v>
      </c>
      <c r="N16" s="7" t="e">
        <f t="shared" si="4"/>
        <v>#REF!</v>
      </c>
      <c r="O16" s="7"/>
      <c r="P16" s="7"/>
    </row>
    <row r="17" spans="1:16">
      <c r="A17" s="7" t="s">
        <v>917</v>
      </c>
      <c r="B17" s="7" t="str">
        <f t="shared" si="2"/>
        <v>4</v>
      </c>
      <c r="C17" s="7" t="e">
        <f>+MID(VLOOKUP(A17,#REF!,2,0),4,LEN(VLOOKUP(A17,#REF!,2,0))-4)</f>
        <v>#REF!</v>
      </c>
      <c r="D17" s="7" t="s">
        <v>894</v>
      </c>
      <c r="E17" s="7" t="e">
        <f>+VLOOKUP(A17,#REF!,3,0)</f>
        <v>#REF!</v>
      </c>
      <c r="F17" s="7" t="e">
        <f>+VLOOKUP(A17,#REF!,10,0)</f>
        <v>#REF!</v>
      </c>
      <c r="G17" s="7" t="e">
        <f>+VLOOKUP(A17,#REF!,13,0)</f>
        <v>#REF!</v>
      </c>
      <c r="H17" s="9" t="e">
        <f t="shared" si="3"/>
        <v>#REF!</v>
      </c>
      <c r="I17" s="7" t="e">
        <f t="shared" si="0"/>
        <v>#REF!</v>
      </c>
      <c r="J17" s="7" t="s">
        <v>913</v>
      </c>
      <c r="K17" s="7" t="e">
        <f>+IF(ISBLANK(VLOOKUP(A17,#REF!,5,0)),"",VLOOKUP(A17,#REF!,5,0))</f>
        <v>#REF!</v>
      </c>
      <c r="L17" s="7" t="e">
        <f>+IF(ISBLANK(VLOOKUP(A17,#REF!,9,0)),"",VLOOKUP(A17,#REF!,9,0))</f>
        <v>#REF!</v>
      </c>
      <c r="M17" s="7" t="e">
        <f t="shared" si="5"/>
        <v>#REF!</v>
      </c>
      <c r="N17" s="7" t="e">
        <f t="shared" si="4"/>
        <v>#REF!</v>
      </c>
      <c r="O17" s="7"/>
      <c r="P17" s="7"/>
    </row>
    <row r="18" spans="1:16">
      <c r="A18" s="7" t="s">
        <v>918</v>
      </c>
      <c r="B18" s="7" t="str">
        <f t="shared" si="2"/>
        <v>4</v>
      </c>
      <c r="C18" s="7" t="e">
        <f>+MID(VLOOKUP(A18,#REF!,2,0),4,LEN(VLOOKUP(A18,#REF!,2,0))-4)</f>
        <v>#REF!</v>
      </c>
      <c r="D18" s="7" t="s">
        <v>894</v>
      </c>
      <c r="E18" s="7" t="e">
        <f>+VLOOKUP(A18,#REF!,3,0)</f>
        <v>#REF!</v>
      </c>
      <c r="F18" s="7" t="e">
        <f>+VLOOKUP(A18,#REF!,10,0)</f>
        <v>#REF!</v>
      </c>
      <c r="G18" s="7" t="e">
        <f>+VLOOKUP(A18,#REF!,13,0)</f>
        <v>#REF!</v>
      </c>
      <c r="H18" s="9" t="e">
        <f t="shared" si="3"/>
        <v>#REF!</v>
      </c>
      <c r="I18" s="7" t="e">
        <f t="shared" si="0"/>
        <v>#REF!</v>
      </c>
      <c r="J18" s="7" t="s">
        <v>913</v>
      </c>
      <c r="K18" s="7" t="e">
        <f>+IF(ISBLANK(VLOOKUP(A18,#REF!,5,0)),"",VLOOKUP(A18,#REF!,5,0))</f>
        <v>#REF!</v>
      </c>
      <c r="L18" s="7" t="e">
        <f>+IF(ISBLANK(VLOOKUP(A18,#REF!,9,0)),"",VLOOKUP(A18,#REF!,9,0))</f>
        <v>#REF!</v>
      </c>
      <c r="M18" s="7" t="e">
        <f t="shared" si="5"/>
        <v>#REF!</v>
      </c>
      <c r="N18" s="7" t="e">
        <f t="shared" si="4"/>
        <v>#REF!</v>
      </c>
      <c r="O18" s="7"/>
      <c r="P18" s="7"/>
    </row>
    <row r="19" spans="1:16">
      <c r="A19" s="7" t="s">
        <v>919</v>
      </c>
      <c r="B19" s="7" t="str">
        <f t="shared" si="2"/>
        <v>4</v>
      </c>
      <c r="C19" s="7" t="e">
        <f>+MID(VLOOKUP(A19,#REF!,2,0),4,LEN(VLOOKUP(A19,#REF!,2,0))-4)</f>
        <v>#REF!</v>
      </c>
      <c r="D19" s="7" t="s">
        <v>894</v>
      </c>
      <c r="E19" s="7" t="e">
        <f>+VLOOKUP(A19,#REF!,3,0)</f>
        <v>#REF!</v>
      </c>
      <c r="F19" s="7" t="e">
        <f>+VLOOKUP(A19,#REF!,10,0)</f>
        <v>#REF!</v>
      </c>
      <c r="G19" s="7" t="e">
        <f>+VLOOKUP(A19,#REF!,13,0)</f>
        <v>#REF!</v>
      </c>
      <c r="H19" s="9" t="e">
        <f t="shared" ref="H19" si="6">+_xlfn.RANK.EQ(G19,$G$2:$G$82,1)</f>
        <v>#REF!</v>
      </c>
      <c r="I19" s="7" t="e">
        <f t="shared" si="0"/>
        <v>#REF!</v>
      </c>
      <c r="J19" s="7" t="s">
        <v>913</v>
      </c>
      <c r="K19" s="7" t="e">
        <f>+IF(ISBLANK(VLOOKUP(A19,#REF!,5,0)),"",VLOOKUP(A19,#REF!,5,0))</f>
        <v>#REF!</v>
      </c>
      <c r="L19" s="7" t="e">
        <f>+IF(ISBLANK(VLOOKUP(A19,#REF!,9,0)),"",VLOOKUP(A19,#REF!,9,0))</f>
        <v>#REF!</v>
      </c>
      <c r="M19" s="7" t="e">
        <f t="shared" si="5"/>
        <v>#REF!</v>
      </c>
      <c r="N19" s="7" t="e">
        <f t="shared" ref="N19" si="7">+AVERAGEIF($D$2:$D$82,D19,$M$2:$M$82)</f>
        <v>#REF!</v>
      </c>
      <c r="O19" s="7"/>
      <c r="P19" s="7"/>
    </row>
    <row r="20" spans="1:16">
      <c r="A20" s="7" t="s">
        <v>920</v>
      </c>
      <c r="B20" s="7" t="str">
        <f t="shared" si="2"/>
        <v>5</v>
      </c>
      <c r="C20" s="7" t="e">
        <f>+MID(VLOOKUP(A20,#REF!,2,0),4,LEN(VLOOKUP(A20,#REF!,2,0))-4)</f>
        <v>#REF!</v>
      </c>
      <c r="D20" s="7" t="s">
        <v>894</v>
      </c>
      <c r="E20" s="7" t="e">
        <f>+VLOOKUP(A20,#REF!,3,0)</f>
        <v>#REF!</v>
      </c>
      <c r="F20" s="7" t="e">
        <f>+VLOOKUP(A20,#REF!,10,0)</f>
        <v>#REF!</v>
      </c>
      <c r="G20" s="7" t="e">
        <f>+VLOOKUP(A20,#REF!,13,0)</f>
        <v>#REF!</v>
      </c>
      <c r="H20" s="9" t="e">
        <f t="shared" si="3"/>
        <v>#REF!</v>
      </c>
      <c r="I20" s="7" t="e">
        <f t="shared" si="0"/>
        <v>#REF!</v>
      </c>
      <c r="J20" s="7" t="s">
        <v>921</v>
      </c>
      <c r="K20" s="7" t="e">
        <f>+IF(ISBLANK(VLOOKUP(A20,#REF!,5,0)),"",VLOOKUP(A20,#REF!,5,0))</f>
        <v>#REF!</v>
      </c>
      <c r="L20" s="7" t="e">
        <f>+IF(ISBLANK(VLOOKUP(A20,#REF!,9,0)),"",VLOOKUP(A20,#REF!,9,0))</f>
        <v>#REF!</v>
      </c>
      <c r="M20" s="7" t="e">
        <f t="shared" si="5"/>
        <v>#REF!</v>
      </c>
      <c r="N20" s="7" t="e">
        <f t="shared" si="4"/>
        <v>#REF!</v>
      </c>
      <c r="O20" s="7"/>
      <c r="P20" s="7"/>
    </row>
    <row r="21" spans="1:16">
      <c r="A21" s="7" t="s">
        <v>922</v>
      </c>
      <c r="B21" s="7" t="str">
        <f t="shared" si="2"/>
        <v>5</v>
      </c>
      <c r="C21" s="7" t="e">
        <f>+MID(VLOOKUP(A21,#REF!,2,0),4,LEN(VLOOKUP(A21,#REF!,2,0))-4)</f>
        <v>#REF!</v>
      </c>
      <c r="D21" s="7" t="s">
        <v>894</v>
      </c>
      <c r="E21" s="7" t="e">
        <f>+VLOOKUP(A21,#REF!,3,0)</f>
        <v>#REF!</v>
      </c>
      <c r="F21" s="7" t="e">
        <f>+VLOOKUP(A21,#REF!,10,0)</f>
        <v>#REF!</v>
      </c>
      <c r="G21" s="7" t="e">
        <f>+VLOOKUP(A21,#REF!,13,0)</f>
        <v>#REF!</v>
      </c>
      <c r="H21" s="9" t="e">
        <f t="shared" si="3"/>
        <v>#REF!</v>
      </c>
      <c r="I21" s="7" t="e">
        <f t="shared" si="0"/>
        <v>#REF!</v>
      </c>
      <c r="J21" s="7" t="s">
        <v>921</v>
      </c>
      <c r="K21" s="7" t="e">
        <f>+IF(ISBLANK(VLOOKUP(A21,#REF!,5,0)),"",VLOOKUP(A21,#REF!,5,0))</f>
        <v>#REF!</v>
      </c>
      <c r="L21" s="7" t="e">
        <f>+IF(ISBLANK(VLOOKUP(A21,#REF!,9,0)),"",VLOOKUP(A21,#REF!,9,0))</f>
        <v>#REF!</v>
      </c>
      <c r="M21" s="7" t="e">
        <f t="shared" si="5"/>
        <v>#REF!</v>
      </c>
      <c r="N21" s="7" t="e">
        <f t="shared" si="4"/>
        <v>#REF!</v>
      </c>
      <c r="O21" s="7"/>
      <c r="P21" s="7"/>
    </row>
    <row r="22" spans="1:16">
      <c r="A22" s="7" t="s">
        <v>923</v>
      </c>
      <c r="B22" s="7" t="str">
        <f t="shared" si="2"/>
        <v>5</v>
      </c>
      <c r="C22" s="7" t="e">
        <f>+MID(VLOOKUP(A22,#REF!,2,0),4,LEN(VLOOKUP(A22,#REF!,2,0))-4)</f>
        <v>#REF!</v>
      </c>
      <c r="D22" s="7" t="s">
        <v>894</v>
      </c>
      <c r="E22" s="7" t="e">
        <f>+VLOOKUP(A22,#REF!,3,0)</f>
        <v>#REF!</v>
      </c>
      <c r="F22" s="7" t="e">
        <f>+VLOOKUP(A22,#REF!,10,0)</f>
        <v>#REF!</v>
      </c>
      <c r="G22" s="7" t="e">
        <f>+VLOOKUP(A22,#REF!,13,0)</f>
        <v>#REF!</v>
      </c>
      <c r="H22" s="9" t="e">
        <f t="shared" si="3"/>
        <v>#REF!</v>
      </c>
      <c r="I22" s="7" t="e">
        <f t="shared" si="0"/>
        <v>#REF!</v>
      </c>
      <c r="J22" s="7" t="s">
        <v>921</v>
      </c>
      <c r="K22" s="7" t="e">
        <f>+IF(ISBLANK(VLOOKUP(A22,#REF!,5,0)),"",VLOOKUP(A22,#REF!,5,0))</f>
        <v>#REF!</v>
      </c>
      <c r="L22" s="7" t="e">
        <f>+IF(ISBLANK(VLOOKUP(A22,#REF!,9,0)),"",VLOOKUP(A22,#REF!,9,0))</f>
        <v>#REF!</v>
      </c>
      <c r="M22" s="7" t="e">
        <f t="shared" si="5"/>
        <v>#REF!</v>
      </c>
      <c r="N22" s="7" t="e">
        <f t="shared" si="4"/>
        <v>#REF!</v>
      </c>
      <c r="O22" s="7"/>
      <c r="P22" s="7"/>
    </row>
    <row r="23" spans="1:16">
      <c r="A23" s="7" t="s">
        <v>924</v>
      </c>
      <c r="B23" s="7" t="str">
        <f t="shared" si="2"/>
        <v>5</v>
      </c>
      <c r="C23" s="7" t="e">
        <f>+MID(VLOOKUP(A23,#REF!,2,0),4,LEN(VLOOKUP(A23,#REF!,2,0))-4)</f>
        <v>#REF!</v>
      </c>
      <c r="D23" s="7" t="s">
        <v>894</v>
      </c>
      <c r="E23" s="7" t="e">
        <f>+VLOOKUP(A23,#REF!,3,0)</f>
        <v>#REF!</v>
      </c>
      <c r="F23" s="7" t="e">
        <f>+VLOOKUP(A23,#REF!,10,0)</f>
        <v>#REF!</v>
      </c>
      <c r="G23" s="7" t="e">
        <f>+VLOOKUP(A23,#REF!,13,0)</f>
        <v>#REF!</v>
      </c>
      <c r="H23" s="9" t="e">
        <f t="shared" si="3"/>
        <v>#REF!</v>
      </c>
      <c r="I23" s="7" t="e">
        <f t="shared" si="0"/>
        <v>#REF!</v>
      </c>
      <c r="J23" s="7" t="s">
        <v>921</v>
      </c>
      <c r="K23" s="7" t="e">
        <f>+IF(ISBLANK(VLOOKUP(A23,#REF!,5,0)),"",VLOOKUP(A23,#REF!,5,0))</f>
        <v>#REF!</v>
      </c>
      <c r="L23" s="7" t="e">
        <f>+IF(ISBLANK(VLOOKUP(A23,#REF!,9,0)),"",VLOOKUP(A23,#REF!,9,0))</f>
        <v>#REF!</v>
      </c>
      <c r="M23" s="7" t="e">
        <f t="shared" si="5"/>
        <v>#REF!</v>
      </c>
      <c r="N23" s="7" t="e">
        <f t="shared" si="4"/>
        <v>#REF!</v>
      </c>
      <c r="O23" s="7"/>
      <c r="P23" s="7"/>
    </row>
    <row r="24" spans="1:16">
      <c r="A24" s="7" t="s">
        <v>925</v>
      </c>
      <c r="B24" s="7" t="str">
        <f t="shared" si="2"/>
        <v>5</v>
      </c>
      <c r="C24" s="7" t="e">
        <f>+MID(VLOOKUP(A24,#REF!,2,0),4,LEN(VLOOKUP(A24,#REF!,2,0))-4)</f>
        <v>#REF!</v>
      </c>
      <c r="D24" s="7" t="s">
        <v>894</v>
      </c>
      <c r="E24" s="7" t="e">
        <f>+VLOOKUP(A24,#REF!,3,0)</f>
        <v>#REF!</v>
      </c>
      <c r="F24" s="7" t="e">
        <f>+VLOOKUP(A24,#REF!,10,0)</f>
        <v>#REF!</v>
      </c>
      <c r="G24" s="7" t="e">
        <f>+VLOOKUP(A24,#REF!,13,0)</f>
        <v>#REF!</v>
      </c>
      <c r="H24" s="9" t="e">
        <f t="shared" si="3"/>
        <v>#REF!</v>
      </c>
      <c r="I24" s="7" t="e">
        <f t="shared" si="0"/>
        <v>#REF!</v>
      </c>
      <c r="J24" s="7" t="s">
        <v>921</v>
      </c>
      <c r="K24" s="7" t="e">
        <f>+IF(ISBLANK(VLOOKUP(A24,#REF!,5,0)),"",VLOOKUP(A24,#REF!,5,0))</f>
        <v>#REF!</v>
      </c>
      <c r="L24" s="7" t="e">
        <f>+IF(ISBLANK(VLOOKUP(A24,#REF!,9,0)),"",VLOOKUP(A24,#REF!,9,0))</f>
        <v>#REF!</v>
      </c>
      <c r="M24" s="7" t="e">
        <f t="shared" si="5"/>
        <v>#REF!</v>
      </c>
      <c r="N24" s="7" t="e">
        <f t="shared" si="4"/>
        <v>#REF!</v>
      </c>
      <c r="O24" s="7"/>
      <c r="P24" s="7"/>
    </row>
    <row r="25" spans="1:16">
      <c r="A25" s="7" t="s">
        <v>926</v>
      </c>
      <c r="B25" s="7" t="str">
        <f t="shared" si="2"/>
        <v>5</v>
      </c>
      <c r="C25" s="7" t="e">
        <f>+MID(VLOOKUP(A25,#REF!,2,0),4,LEN(VLOOKUP(A25,#REF!,2,0))-4)</f>
        <v>#REF!</v>
      </c>
      <c r="D25" s="7" t="s">
        <v>894</v>
      </c>
      <c r="E25" s="7" t="e">
        <f>+VLOOKUP(A25,#REF!,3,0)</f>
        <v>#REF!</v>
      </c>
      <c r="F25" s="7" t="e">
        <f>+VLOOKUP(A25,#REF!,10,0)</f>
        <v>#REF!</v>
      </c>
      <c r="G25" s="7" t="e">
        <f>+VLOOKUP(A25,#REF!,13,0)</f>
        <v>#REF!</v>
      </c>
      <c r="H25" s="9" t="e">
        <f t="shared" si="3"/>
        <v>#REF!</v>
      </c>
      <c r="I25" s="7" t="e">
        <f t="shared" si="0"/>
        <v>#REF!</v>
      </c>
      <c r="J25" s="7" t="s">
        <v>921</v>
      </c>
      <c r="K25" s="7" t="e">
        <f>+IF(ISBLANK(VLOOKUP(A25,#REF!,5,0)),"",VLOOKUP(A25,#REF!,5,0))</f>
        <v>#REF!</v>
      </c>
      <c r="L25" s="7" t="e">
        <f>+IF(ISBLANK(VLOOKUP(A25,#REF!,9,0)),"",VLOOKUP(A25,#REF!,9,0))</f>
        <v>#REF!</v>
      </c>
      <c r="M25" s="7" t="e">
        <f t="shared" si="5"/>
        <v>#REF!</v>
      </c>
      <c r="N25" s="7" t="e">
        <f t="shared" si="4"/>
        <v>#REF!</v>
      </c>
      <c r="O25" s="7"/>
      <c r="P25" s="7"/>
    </row>
    <row r="26" spans="1:16">
      <c r="A26" s="7" t="s">
        <v>927</v>
      </c>
      <c r="B26" s="7" t="str">
        <f t="shared" si="2"/>
        <v>6</v>
      </c>
      <c r="C26" s="7" t="e">
        <f>+MID(VLOOKUP(A26,#REF!,2,0),4,LEN(VLOOKUP(A26,#REF!,2,0))-4)</f>
        <v>#REF!</v>
      </c>
      <c r="D26" s="7" t="s">
        <v>24</v>
      </c>
      <c r="E26" s="7" t="e">
        <f>+VLOOKUP(A26,#REF!,3,0)</f>
        <v>#REF!</v>
      </c>
      <c r="F26" s="7" t="e">
        <f>+VLOOKUP(A26,#REF!,10,0)</f>
        <v>#REF!</v>
      </c>
      <c r="G26" s="7" t="e">
        <f>+VLOOKUP(A26,#REF!,13,0)</f>
        <v>#REF!</v>
      </c>
      <c r="H26" s="9" t="e">
        <f t="shared" si="3"/>
        <v>#REF!</v>
      </c>
      <c r="I26" s="7" t="e">
        <f t="shared" si="0"/>
        <v>#REF!</v>
      </c>
      <c r="J26" s="7" t="s">
        <v>928</v>
      </c>
      <c r="K26" s="7" t="e">
        <f>+IF(ISBLANK(VLOOKUP(A26,#REF!,5,0)),"",VLOOKUP(A26,#REF!,5,0))</f>
        <v>#REF!</v>
      </c>
      <c r="L26" s="7" t="e">
        <f>+IF(ISBLANK(VLOOKUP(A26,#REF!,9,9)),"",VLOOKUP(A26,#REF!,9,9))</f>
        <v>#REF!</v>
      </c>
      <c r="M26" s="7" t="e">
        <f t="shared" si="5"/>
        <v>#REF!</v>
      </c>
      <c r="N26" s="7" t="e">
        <f t="shared" si="4"/>
        <v>#REF!</v>
      </c>
      <c r="O26" s="7"/>
      <c r="P26" s="7"/>
    </row>
    <row r="27" spans="1:16">
      <c r="A27" s="7" t="s">
        <v>929</v>
      </c>
      <c r="B27" s="7" t="str">
        <f t="shared" si="2"/>
        <v>6</v>
      </c>
      <c r="C27" s="7" t="e">
        <f>+MID(VLOOKUP(A27,#REF!,2,0),4,LEN(VLOOKUP(A27,#REF!,2,0))-4)</f>
        <v>#REF!</v>
      </c>
      <c r="D27" s="7" t="s">
        <v>24</v>
      </c>
      <c r="E27" s="7" t="e">
        <f>+VLOOKUP(A27,#REF!,3,0)</f>
        <v>#REF!</v>
      </c>
      <c r="F27" s="7" t="e">
        <f>+VLOOKUP(A27,#REF!,10,0)</f>
        <v>#REF!</v>
      </c>
      <c r="G27" s="7" t="e">
        <f>+VLOOKUP(A27,#REF!,13,0)</f>
        <v>#REF!</v>
      </c>
      <c r="H27" s="9" t="e">
        <f t="shared" si="3"/>
        <v>#REF!</v>
      </c>
      <c r="I27" s="7" t="e">
        <f t="shared" si="0"/>
        <v>#REF!</v>
      </c>
      <c r="J27" s="7" t="s">
        <v>928</v>
      </c>
      <c r="K27" s="7" t="e">
        <f>+IF(ISBLANK(VLOOKUP(A27,#REF!,5,0)),"",VLOOKUP(A27,#REF!,5,0))</f>
        <v>#REF!</v>
      </c>
      <c r="L27" s="7" t="e">
        <f>+IF(ISBLANK(VLOOKUP(A27,#REF!,9,9)),"",VLOOKUP(A27,#REF!,9,9))</f>
        <v>#REF!</v>
      </c>
      <c r="M27" s="7" t="e">
        <f t="shared" si="5"/>
        <v>#REF!</v>
      </c>
      <c r="N27" s="7" t="e">
        <f t="shared" si="4"/>
        <v>#REF!</v>
      </c>
      <c r="O27" s="7"/>
      <c r="P27" s="7"/>
    </row>
    <row r="28" spans="1:16">
      <c r="A28" s="7" t="s">
        <v>930</v>
      </c>
      <c r="B28" s="7" t="str">
        <f t="shared" si="2"/>
        <v>6</v>
      </c>
      <c r="C28" s="7" t="e">
        <f>+MID(VLOOKUP(A28,#REF!,2,0),4,LEN(VLOOKUP(A28,#REF!,2,0))-4)</f>
        <v>#REF!</v>
      </c>
      <c r="D28" s="7" t="s">
        <v>24</v>
      </c>
      <c r="E28" s="7" t="e">
        <f>+VLOOKUP(A28,#REF!,3,0)</f>
        <v>#REF!</v>
      </c>
      <c r="F28" s="7" t="e">
        <f>+VLOOKUP(A28,#REF!,10,0)</f>
        <v>#REF!</v>
      </c>
      <c r="G28" s="7" t="e">
        <f>+VLOOKUP(A28,#REF!,13,0)</f>
        <v>#REF!</v>
      </c>
      <c r="H28" s="9" t="e">
        <f t="shared" si="3"/>
        <v>#REF!</v>
      </c>
      <c r="I28" s="7" t="e">
        <f t="shared" si="0"/>
        <v>#REF!</v>
      </c>
      <c r="J28" s="7" t="s">
        <v>928</v>
      </c>
      <c r="K28" s="7" t="e">
        <f>+IF(ISBLANK(VLOOKUP(A28,#REF!,5,0)),"",VLOOKUP(A28,#REF!,5,0))</f>
        <v>#REF!</v>
      </c>
      <c r="L28" s="7" t="e">
        <f>+IF(ISBLANK(VLOOKUP(A28,#REF!,9,9)),"",VLOOKUP(A28,#REF!,9,9))</f>
        <v>#REF!</v>
      </c>
      <c r="M28" s="7" t="e">
        <f t="shared" si="5"/>
        <v>#REF!</v>
      </c>
      <c r="N28" s="7" t="e">
        <f t="shared" si="4"/>
        <v>#REF!</v>
      </c>
      <c r="O28" s="7"/>
      <c r="P28" s="7"/>
    </row>
    <row r="29" spans="1:16">
      <c r="A29" s="7" t="s">
        <v>931</v>
      </c>
      <c r="B29" s="7" t="str">
        <f t="shared" si="2"/>
        <v>7</v>
      </c>
      <c r="C29" s="7" t="e">
        <f>+MID(VLOOKUP(A29,#REF!,2,0),4,LEN(VLOOKUP(A29,#REF!,2,0))-4)</f>
        <v>#REF!</v>
      </c>
      <c r="D29" s="7" t="s">
        <v>24</v>
      </c>
      <c r="E29" s="7" t="e">
        <f>+VLOOKUP(A29,#REF!,3,0)</f>
        <v>#REF!</v>
      </c>
      <c r="F29" s="7" t="e">
        <f>+VLOOKUP(A29,#REF!,10,0)</f>
        <v>#REF!</v>
      </c>
      <c r="G29" s="7" t="e">
        <f>+VLOOKUP(A29,#REF!,13,0)</f>
        <v>#REF!</v>
      </c>
      <c r="H29" s="9" t="e">
        <f t="shared" si="3"/>
        <v>#REF!</v>
      </c>
      <c r="I29" s="7" t="e">
        <f t="shared" si="0"/>
        <v>#REF!</v>
      </c>
      <c r="J29" s="7" t="s">
        <v>932</v>
      </c>
      <c r="K29" s="7" t="e">
        <f>+IF(ISBLANK(VLOOKUP(A29,#REF!,5,0)),"",VLOOKUP(A29,#REF!,5,0))</f>
        <v>#REF!</v>
      </c>
      <c r="L29" s="7" t="e">
        <f>+IF(ISBLANK(VLOOKUP(A29,#REF!,9,9)),"",VLOOKUP(A29,#REF!,9,9))</f>
        <v>#REF!</v>
      </c>
      <c r="M29" s="7" t="e">
        <f t="shared" si="5"/>
        <v>#REF!</v>
      </c>
      <c r="N29" s="7" t="e">
        <f t="shared" si="4"/>
        <v>#REF!</v>
      </c>
      <c r="O29" s="7"/>
      <c r="P29" s="7"/>
    </row>
    <row r="30" spans="1:16">
      <c r="A30" s="7" t="s">
        <v>933</v>
      </c>
      <c r="B30" s="7" t="str">
        <f t="shared" si="2"/>
        <v>7</v>
      </c>
      <c r="C30" s="7" t="e">
        <f>+MID(VLOOKUP(A30,#REF!,2,0),4,LEN(VLOOKUP(A30,#REF!,2,0))-4)</f>
        <v>#REF!</v>
      </c>
      <c r="D30" s="7" t="s">
        <v>24</v>
      </c>
      <c r="E30" s="7" t="e">
        <f>+VLOOKUP(A30,#REF!,3,0)</f>
        <v>#REF!</v>
      </c>
      <c r="F30" s="7" t="e">
        <f>+VLOOKUP(A30,#REF!,10,0)</f>
        <v>#REF!</v>
      </c>
      <c r="G30" s="7" t="e">
        <f>+VLOOKUP(A30,#REF!,13,0)</f>
        <v>#REF!</v>
      </c>
      <c r="H30" s="9" t="e">
        <f t="shared" si="3"/>
        <v>#REF!</v>
      </c>
      <c r="I30" s="7" t="e">
        <f t="shared" si="0"/>
        <v>#REF!</v>
      </c>
      <c r="J30" s="7" t="s">
        <v>932</v>
      </c>
      <c r="K30" s="7" t="e">
        <f>+IF(ISBLANK(VLOOKUP(A30,#REF!,5,0)),"",VLOOKUP(A30,#REF!,5,0))</f>
        <v>#REF!</v>
      </c>
      <c r="L30" s="7" t="e">
        <f>+IF(ISBLANK(VLOOKUP(A30,#REF!,9,9)),"",VLOOKUP(A30,#REF!,9,9))</f>
        <v>#REF!</v>
      </c>
      <c r="M30" s="7" t="e">
        <f t="shared" si="5"/>
        <v>#REF!</v>
      </c>
      <c r="N30" s="7" t="e">
        <f t="shared" si="4"/>
        <v>#REF!</v>
      </c>
      <c r="O30" s="7"/>
      <c r="P30" s="7"/>
    </row>
    <row r="31" spans="1:16">
      <c r="A31" s="7" t="s">
        <v>934</v>
      </c>
      <c r="B31" s="7" t="str">
        <f t="shared" si="2"/>
        <v>7</v>
      </c>
      <c r="C31" s="7" t="e">
        <f>+MID(VLOOKUP(A31,#REF!,2,0),4,LEN(VLOOKUP(A31,#REF!,2,0))-4)</f>
        <v>#REF!</v>
      </c>
      <c r="D31" s="7" t="s">
        <v>24</v>
      </c>
      <c r="E31" s="7" t="e">
        <f>+VLOOKUP(A31,#REF!,3,0)</f>
        <v>#REF!</v>
      </c>
      <c r="F31" s="7" t="e">
        <f>+VLOOKUP(A31,#REF!,10,0)</f>
        <v>#REF!</v>
      </c>
      <c r="G31" s="7" t="e">
        <f>+VLOOKUP(A31,#REF!,13,0)</f>
        <v>#REF!</v>
      </c>
      <c r="H31" s="9" t="e">
        <f t="shared" si="3"/>
        <v>#REF!</v>
      </c>
      <c r="I31" s="7" t="e">
        <f t="shared" si="0"/>
        <v>#REF!</v>
      </c>
      <c r="J31" s="7" t="s">
        <v>932</v>
      </c>
      <c r="K31" s="7" t="e">
        <f>+IF(ISBLANK(VLOOKUP(A31,#REF!,5,0)),"",VLOOKUP(A31,#REF!,5,0))</f>
        <v>#REF!</v>
      </c>
      <c r="L31" s="7" t="e">
        <f>+IF(ISBLANK(VLOOKUP(A31,#REF!,9,9)),"",VLOOKUP(A31,#REF!,9,9))</f>
        <v>#REF!</v>
      </c>
      <c r="M31" s="7" t="e">
        <f t="shared" si="5"/>
        <v>#REF!</v>
      </c>
      <c r="N31" s="7" t="e">
        <f t="shared" si="4"/>
        <v>#REF!</v>
      </c>
      <c r="O31" s="7"/>
      <c r="P31" s="7"/>
    </row>
    <row r="32" spans="1:16">
      <c r="A32" s="7" t="s">
        <v>935</v>
      </c>
      <c r="B32" s="7" t="str">
        <f t="shared" si="2"/>
        <v>7</v>
      </c>
      <c r="C32" s="7" t="e">
        <f>+MID(VLOOKUP(A32,#REF!,2,0),4,LEN(VLOOKUP(A32,#REF!,2,0))-4)</f>
        <v>#REF!</v>
      </c>
      <c r="D32" s="7" t="s">
        <v>24</v>
      </c>
      <c r="E32" s="7" t="e">
        <f>+VLOOKUP(A32,#REF!,3,0)</f>
        <v>#REF!</v>
      </c>
      <c r="F32" s="7" t="e">
        <f>+VLOOKUP(A32,#REF!,10,0)</f>
        <v>#REF!</v>
      </c>
      <c r="G32" s="7" t="e">
        <f>+VLOOKUP(A32,#REF!,13,0)</f>
        <v>#REF!</v>
      </c>
      <c r="H32" s="9" t="e">
        <f t="shared" si="3"/>
        <v>#REF!</v>
      </c>
      <c r="I32" s="7" t="e">
        <f t="shared" si="0"/>
        <v>#REF!</v>
      </c>
      <c r="J32" s="7" t="s">
        <v>932</v>
      </c>
      <c r="K32" s="7" t="e">
        <f>+IF(ISBLANK(VLOOKUP(A32,#REF!,5,0)),"",VLOOKUP(A32,#REF!,5,0))</f>
        <v>#REF!</v>
      </c>
      <c r="L32" s="7" t="e">
        <f>+IF(ISBLANK(VLOOKUP(A32,#REF!,9,9)),"",VLOOKUP(A32,#REF!,9,9))</f>
        <v>#REF!</v>
      </c>
      <c r="M32" s="7" t="e">
        <f t="shared" si="5"/>
        <v>#REF!</v>
      </c>
      <c r="N32" s="7" t="e">
        <f t="shared" si="4"/>
        <v>#REF!</v>
      </c>
      <c r="O32" s="7"/>
      <c r="P32" s="7"/>
    </row>
    <row r="33" spans="1:16">
      <c r="A33" s="7" t="s">
        <v>936</v>
      </c>
      <c r="B33" s="7" t="str">
        <f t="shared" si="2"/>
        <v>7</v>
      </c>
      <c r="C33" s="7" t="e">
        <f>+MID(VLOOKUP(A33,#REF!,2,0),4,LEN(VLOOKUP(A33,#REF!,2,0))-4)</f>
        <v>#REF!</v>
      </c>
      <c r="D33" s="7" t="s">
        <v>24</v>
      </c>
      <c r="E33" s="7" t="e">
        <f>+VLOOKUP(A33,#REF!,3,0)</f>
        <v>#REF!</v>
      </c>
      <c r="F33" s="7" t="e">
        <f>+VLOOKUP(A33,#REF!,10,0)</f>
        <v>#REF!</v>
      </c>
      <c r="G33" s="7" t="e">
        <f>+VLOOKUP(A33,#REF!,13,0)</f>
        <v>#REF!</v>
      </c>
      <c r="H33" s="9" t="e">
        <f t="shared" si="3"/>
        <v>#REF!</v>
      </c>
      <c r="I33" s="7" t="e">
        <f t="shared" si="0"/>
        <v>#REF!</v>
      </c>
      <c r="J33" s="7" t="s">
        <v>932</v>
      </c>
      <c r="K33" s="7" t="e">
        <f>+IF(ISBLANK(VLOOKUP(A33,#REF!,5,0)),"",VLOOKUP(A33,#REF!,5,0))</f>
        <v>#REF!</v>
      </c>
      <c r="L33" s="7" t="e">
        <f>+IF(ISBLANK(VLOOKUP(A33,#REF!,9,9)),"",VLOOKUP(A33,#REF!,9,9))</f>
        <v>#REF!</v>
      </c>
      <c r="M33" s="7" t="e">
        <f t="shared" si="5"/>
        <v>#REF!</v>
      </c>
      <c r="N33" s="7" t="e">
        <f t="shared" si="4"/>
        <v>#REF!</v>
      </c>
      <c r="O33" s="7"/>
      <c r="P33" s="7"/>
    </row>
    <row r="34" spans="1:16">
      <c r="A34" s="7" t="s">
        <v>937</v>
      </c>
      <c r="B34" s="7" t="str">
        <f t="shared" si="2"/>
        <v>8</v>
      </c>
      <c r="C34" s="7" t="e">
        <f>+MID(VLOOKUP(A34,#REF!,2,0),4,LEN(VLOOKUP(A34,#REF!,2,0))-4)</f>
        <v>#REF!</v>
      </c>
      <c r="D34" s="7" t="s">
        <v>24</v>
      </c>
      <c r="E34" s="7" t="e">
        <f>+VLOOKUP(A34,#REF!,3,0)</f>
        <v>#REF!</v>
      </c>
      <c r="F34" s="7" t="e">
        <f>+VLOOKUP(A34,#REF!,10,0)</f>
        <v>#REF!</v>
      </c>
      <c r="G34" s="7" t="e">
        <f>+VLOOKUP(A34,#REF!,13,0)</f>
        <v>#REF!</v>
      </c>
      <c r="H34" s="9" t="e">
        <f t="shared" si="3"/>
        <v>#REF!</v>
      </c>
      <c r="I34" s="7" t="e">
        <f t="shared" ref="I34:I65" si="8">+IF(F34=$F$2,$P$4,IF(F34=$F$3,$P$2,$P$3))</f>
        <v>#REF!</v>
      </c>
      <c r="J34" s="7" t="s">
        <v>938</v>
      </c>
      <c r="K34" s="7" t="e">
        <f>+IF(ISBLANK(VLOOKUP(A34,#REF!,5,0)),"",VLOOKUP(A34,#REF!,5,0))</f>
        <v>#REF!</v>
      </c>
      <c r="L34" s="7" t="e">
        <f>+IF(ISBLANK(VLOOKUP(A34,#REF!,9,9)),"",VLOOKUP(A34,#REF!,9,9))</f>
        <v>#REF!</v>
      </c>
      <c r="M34" s="7" t="e">
        <f t="shared" si="5"/>
        <v>#REF!</v>
      </c>
      <c r="N34" s="7" t="e">
        <f t="shared" si="4"/>
        <v>#REF!</v>
      </c>
      <c r="O34" s="7"/>
      <c r="P34" s="7"/>
    </row>
    <row r="35" spans="1:16">
      <c r="A35" s="7" t="s">
        <v>939</v>
      </c>
      <c r="B35" s="7" t="str">
        <f t="shared" si="2"/>
        <v>8</v>
      </c>
      <c r="C35" s="7" t="e">
        <f>+MID(VLOOKUP(A35,#REF!,2,0),4,LEN(VLOOKUP(A35,#REF!,2,0))-4)</f>
        <v>#REF!</v>
      </c>
      <c r="D35" s="7" t="s">
        <v>24</v>
      </c>
      <c r="E35" s="7" t="e">
        <f>+VLOOKUP(A35,#REF!,3,0)</f>
        <v>#REF!</v>
      </c>
      <c r="F35" s="7" t="e">
        <f>+VLOOKUP(A35,#REF!,10,0)</f>
        <v>#REF!</v>
      </c>
      <c r="G35" s="7" t="e">
        <f>+VLOOKUP(A35,#REF!,13,0)</f>
        <v>#REF!</v>
      </c>
      <c r="H35" s="9" t="e">
        <f t="shared" si="3"/>
        <v>#REF!</v>
      </c>
      <c r="I35" s="7" t="e">
        <f t="shared" si="8"/>
        <v>#REF!</v>
      </c>
      <c r="J35" s="7" t="s">
        <v>938</v>
      </c>
      <c r="K35" s="7" t="e">
        <f>+IF(ISBLANK(VLOOKUP(A35,#REF!,5,0)),"",VLOOKUP(A35,#REF!,5,0))</f>
        <v>#REF!</v>
      </c>
      <c r="L35" s="7" t="e">
        <f>+IF(ISBLANK(VLOOKUP(A35,#REF!,9,9)),"",VLOOKUP(A35,#REF!,9,9))</f>
        <v>#REF!</v>
      </c>
      <c r="M35" s="7" t="e">
        <f t="shared" si="5"/>
        <v>#REF!</v>
      </c>
      <c r="N35" s="7" t="e">
        <f t="shared" si="4"/>
        <v>#REF!</v>
      </c>
      <c r="O35" s="7"/>
      <c r="P35" s="7"/>
    </row>
    <row r="36" spans="1:16">
      <c r="A36" s="7" t="s">
        <v>940</v>
      </c>
      <c r="B36" s="7" t="str">
        <f t="shared" si="2"/>
        <v>8</v>
      </c>
      <c r="C36" s="7" t="e">
        <f>+MID(VLOOKUP(A36,#REF!,2,0),4,LEN(VLOOKUP(A36,#REF!,2,0))-4)</f>
        <v>#REF!</v>
      </c>
      <c r="D36" s="7" t="s">
        <v>24</v>
      </c>
      <c r="E36" s="7" t="e">
        <f>+VLOOKUP(A36,#REF!,3,0)</f>
        <v>#REF!</v>
      </c>
      <c r="F36" s="7" t="e">
        <f>+VLOOKUP(A36,#REF!,10,0)</f>
        <v>#REF!</v>
      </c>
      <c r="G36" s="7" t="e">
        <f>+VLOOKUP(A36,#REF!,13,0)</f>
        <v>#REF!</v>
      </c>
      <c r="H36" s="9" t="e">
        <f t="shared" si="3"/>
        <v>#REF!</v>
      </c>
      <c r="I36" s="7" t="e">
        <f t="shared" si="8"/>
        <v>#REF!</v>
      </c>
      <c r="J36" s="7" t="s">
        <v>938</v>
      </c>
      <c r="K36" s="7" t="e">
        <f>+IF(ISBLANK(VLOOKUP(A36,#REF!,5,0)),"",VLOOKUP(A36,#REF!,5,0))</f>
        <v>#REF!</v>
      </c>
      <c r="L36" s="7" t="e">
        <f>+IF(ISBLANK(VLOOKUP(A36,#REF!,9,9)),"",VLOOKUP(A36,#REF!,9,9))</f>
        <v>#REF!</v>
      </c>
      <c r="M36" s="7" t="e">
        <f t="shared" si="5"/>
        <v>#REF!</v>
      </c>
      <c r="N36" s="7" t="e">
        <f t="shared" si="4"/>
        <v>#REF!</v>
      </c>
      <c r="O36" s="7"/>
      <c r="P36" s="7"/>
    </row>
    <row r="37" spans="1:16">
      <c r="A37" s="7" t="s">
        <v>941</v>
      </c>
      <c r="B37" s="7" t="str">
        <f t="shared" si="2"/>
        <v>8</v>
      </c>
      <c r="C37" s="7" t="e">
        <f>+MID(VLOOKUP(A37,#REF!,2,0),4,LEN(VLOOKUP(A37,#REF!,2,0))-4)</f>
        <v>#REF!</v>
      </c>
      <c r="D37" s="7" t="s">
        <v>24</v>
      </c>
      <c r="E37" s="7" t="e">
        <f>+VLOOKUP(A37,#REF!,3,0)</f>
        <v>#REF!</v>
      </c>
      <c r="F37" s="7" t="e">
        <f>+VLOOKUP(A37,#REF!,10,0)</f>
        <v>#REF!</v>
      </c>
      <c r="G37" s="7" t="e">
        <f>+VLOOKUP(A37,#REF!,13,0)</f>
        <v>#REF!</v>
      </c>
      <c r="H37" s="9" t="e">
        <f t="shared" si="3"/>
        <v>#REF!</v>
      </c>
      <c r="I37" s="7" t="e">
        <f t="shared" si="8"/>
        <v>#REF!</v>
      </c>
      <c r="J37" s="7" t="s">
        <v>938</v>
      </c>
      <c r="K37" s="7" t="e">
        <f>+IF(ISBLANK(VLOOKUP(A37,#REF!,5,0)),"",VLOOKUP(A37,#REF!,5,0))</f>
        <v>#REF!</v>
      </c>
      <c r="L37" s="7" t="e">
        <f>+IF(ISBLANK(VLOOKUP(A37,#REF!,9,9)),"",VLOOKUP(A37,#REF!,9,9))</f>
        <v>#REF!</v>
      </c>
      <c r="M37" s="7" t="e">
        <f t="shared" si="5"/>
        <v>#REF!</v>
      </c>
      <c r="N37" s="7" t="e">
        <f t="shared" si="4"/>
        <v>#REF!</v>
      </c>
      <c r="O37" s="7"/>
      <c r="P37" s="7"/>
    </row>
    <row r="38" spans="1:16">
      <c r="A38" s="7" t="s">
        <v>942</v>
      </c>
      <c r="B38" s="7" t="str">
        <f t="shared" si="2"/>
        <v>9</v>
      </c>
      <c r="C38" s="7" t="e">
        <f>+MID(VLOOKUP(A38,#REF!,2,0),4,LEN(VLOOKUP(A38,#REF!,2,0))-4)</f>
        <v>#REF!</v>
      </c>
      <c r="D38" s="7" t="s">
        <v>24</v>
      </c>
      <c r="E38" s="7" t="e">
        <f>+VLOOKUP(A38,#REF!,3,0)</f>
        <v>#REF!</v>
      </c>
      <c r="F38" s="7" t="e">
        <f>+VLOOKUP(A38,#REF!,10,0)</f>
        <v>#REF!</v>
      </c>
      <c r="G38" s="7" t="e">
        <f>+VLOOKUP(A38,#REF!,13,0)</f>
        <v>#REF!</v>
      </c>
      <c r="H38" s="9" t="e">
        <f t="shared" si="3"/>
        <v>#REF!</v>
      </c>
      <c r="I38" s="7" t="e">
        <f t="shared" si="8"/>
        <v>#REF!</v>
      </c>
      <c r="J38" s="7" t="s">
        <v>943</v>
      </c>
      <c r="K38" s="7" t="e">
        <f>+IF(ISBLANK(VLOOKUP(A38,#REF!,5,0)),"",VLOOKUP(A38,#REF!,5,0))</f>
        <v>#REF!</v>
      </c>
      <c r="L38" s="7" t="e">
        <f>+IF(ISBLANK(VLOOKUP(A38,#REF!,9,9)),"",VLOOKUP(A38,#REF!,9,9))</f>
        <v>#REF!</v>
      </c>
      <c r="M38" s="7" t="e">
        <f t="shared" si="5"/>
        <v>#REF!</v>
      </c>
      <c r="N38" s="7" t="e">
        <f t="shared" si="4"/>
        <v>#REF!</v>
      </c>
      <c r="O38" s="7"/>
      <c r="P38" s="7"/>
    </row>
    <row r="39" spans="1:16">
      <c r="A39" s="7" t="s">
        <v>944</v>
      </c>
      <c r="B39" s="7" t="str">
        <f t="shared" si="2"/>
        <v>9</v>
      </c>
      <c r="C39" s="7" t="e">
        <f>+MID(VLOOKUP(A39,#REF!,2,0),4,LEN(VLOOKUP(A39,#REF!,2,0))-4)</f>
        <v>#REF!</v>
      </c>
      <c r="D39" s="7" t="s">
        <v>24</v>
      </c>
      <c r="E39" s="7" t="e">
        <f>+VLOOKUP(A39,#REF!,3,0)</f>
        <v>#REF!</v>
      </c>
      <c r="F39" s="7" t="e">
        <f>+VLOOKUP(A39,#REF!,10,0)</f>
        <v>#REF!</v>
      </c>
      <c r="G39" s="7" t="e">
        <f>+VLOOKUP(A39,#REF!,13,0)</f>
        <v>#REF!</v>
      </c>
      <c r="H39" s="9" t="e">
        <f t="shared" si="3"/>
        <v>#REF!</v>
      </c>
      <c r="I39" s="7" t="e">
        <f t="shared" si="8"/>
        <v>#REF!</v>
      </c>
      <c r="J39" s="7" t="s">
        <v>943</v>
      </c>
      <c r="K39" s="7" t="e">
        <f>+IF(ISBLANK(VLOOKUP(A39,#REF!,5,0)),"",VLOOKUP(A39,#REF!,5,0))</f>
        <v>#REF!</v>
      </c>
      <c r="L39" s="7" t="e">
        <f>+IF(ISBLANK(VLOOKUP(A39,#REF!,9,9)),"",VLOOKUP(A39,#REF!,9,9))</f>
        <v>#REF!</v>
      </c>
      <c r="M39" s="7" t="e">
        <f t="shared" si="5"/>
        <v>#REF!</v>
      </c>
      <c r="N39" s="7" t="e">
        <f t="shared" si="4"/>
        <v>#REF!</v>
      </c>
      <c r="O39" s="7"/>
      <c r="P39" s="7"/>
    </row>
    <row r="40" spans="1:16">
      <c r="A40" s="7" t="s">
        <v>945</v>
      </c>
      <c r="B40" s="7" t="str">
        <f t="shared" si="2"/>
        <v>9</v>
      </c>
      <c r="C40" s="7" t="e">
        <f>+MID(VLOOKUP(A40,#REF!,2,0),4,LEN(VLOOKUP(A40,#REF!,2,0))-4)</f>
        <v>#REF!</v>
      </c>
      <c r="D40" s="7" t="s">
        <v>24</v>
      </c>
      <c r="E40" s="7" t="e">
        <f>+VLOOKUP(A40,#REF!,3,0)</f>
        <v>#REF!</v>
      </c>
      <c r="F40" s="7" t="e">
        <f>+VLOOKUP(A40,#REF!,10,0)</f>
        <v>#REF!</v>
      </c>
      <c r="G40" s="7" t="e">
        <f>+VLOOKUP(A40,#REF!,13,0)</f>
        <v>#REF!</v>
      </c>
      <c r="H40" s="9" t="e">
        <f t="shared" si="3"/>
        <v>#REF!</v>
      </c>
      <c r="I40" s="7" t="e">
        <f t="shared" si="8"/>
        <v>#REF!</v>
      </c>
      <c r="J40" s="7" t="s">
        <v>943</v>
      </c>
      <c r="K40" s="7" t="e">
        <f>+IF(ISBLANK(VLOOKUP(A40,#REF!,5,0)),"",VLOOKUP(A40,#REF!,5,0))</f>
        <v>#REF!</v>
      </c>
      <c r="L40" s="7" t="e">
        <f>+IF(ISBLANK(VLOOKUP(A40,#REF!,9,9)),"",VLOOKUP(A40,#REF!,9,9))</f>
        <v>#REF!</v>
      </c>
      <c r="M40" s="7" t="e">
        <f t="shared" si="5"/>
        <v>#REF!</v>
      </c>
      <c r="N40" s="7" t="e">
        <f t="shared" si="4"/>
        <v>#REF!</v>
      </c>
      <c r="O40" s="7"/>
      <c r="P40" s="7"/>
    </row>
    <row r="41" spans="1:16">
      <c r="A41" s="7" t="s">
        <v>946</v>
      </c>
      <c r="B41" s="7" t="str">
        <f t="shared" si="2"/>
        <v>9</v>
      </c>
      <c r="C41" s="7" t="e">
        <f>+MID(VLOOKUP(A41,#REF!,2,0),4,LEN(VLOOKUP(A41,#REF!,2,0))-4)</f>
        <v>#REF!</v>
      </c>
      <c r="D41" s="7" t="s">
        <v>24</v>
      </c>
      <c r="E41" s="7" t="e">
        <f>+VLOOKUP(A41,#REF!,3,0)</f>
        <v>#REF!</v>
      </c>
      <c r="F41" s="7" t="e">
        <f>+VLOOKUP(A41,#REF!,10,0)</f>
        <v>#REF!</v>
      </c>
      <c r="G41" s="7" t="e">
        <f>+VLOOKUP(A41,#REF!,13,0)</f>
        <v>#REF!</v>
      </c>
      <c r="H41" s="9" t="e">
        <f t="shared" si="3"/>
        <v>#REF!</v>
      </c>
      <c r="I41" s="7" t="e">
        <f t="shared" si="8"/>
        <v>#REF!</v>
      </c>
      <c r="J41" s="7" t="s">
        <v>943</v>
      </c>
      <c r="K41" s="7" t="e">
        <f>+IF(ISBLANK(VLOOKUP(A41,#REF!,5,0)),"",VLOOKUP(A41,#REF!,5,0))</f>
        <v>#REF!</v>
      </c>
      <c r="L41" s="7" t="e">
        <f>+IF(ISBLANK(VLOOKUP(A41,#REF!,9,9)),"",VLOOKUP(A41,#REF!,9,9))</f>
        <v>#REF!</v>
      </c>
      <c r="M41" s="7" t="e">
        <f t="shared" si="5"/>
        <v>#REF!</v>
      </c>
      <c r="N41" s="7" t="e">
        <f t="shared" si="4"/>
        <v>#REF!</v>
      </c>
      <c r="O41" s="7"/>
      <c r="P41" s="7"/>
    </row>
    <row r="42" spans="1:16">
      <c r="A42" s="7" t="s">
        <v>947</v>
      </c>
      <c r="B42" s="7" t="str">
        <f t="shared" si="2"/>
        <v>9</v>
      </c>
      <c r="C42" s="7" t="e">
        <f>+MID(VLOOKUP(A42,#REF!,2,0),4,LEN(VLOOKUP(A42,#REF!,2,0))-4)</f>
        <v>#REF!</v>
      </c>
      <c r="D42" s="7" t="s">
        <v>24</v>
      </c>
      <c r="E42" s="7" t="e">
        <f>+VLOOKUP(A42,#REF!,3,0)</f>
        <v>#REF!</v>
      </c>
      <c r="F42" s="7" t="e">
        <f>+VLOOKUP(A42,#REF!,10,0)</f>
        <v>#REF!</v>
      </c>
      <c r="G42" s="7" t="e">
        <f>+VLOOKUP(A42,#REF!,13,0)</f>
        <v>#REF!</v>
      </c>
      <c r="H42" s="9" t="e">
        <f t="shared" si="3"/>
        <v>#REF!</v>
      </c>
      <c r="I42" s="7" t="e">
        <f t="shared" si="8"/>
        <v>#REF!</v>
      </c>
      <c r="J42" s="7" t="s">
        <v>943</v>
      </c>
      <c r="K42" s="7" t="e">
        <f>+IF(ISBLANK(VLOOKUP(A42,#REF!,5,0)),"",VLOOKUP(A42,#REF!,5,0))</f>
        <v>#REF!</v>
      </c>
      <c r="L42" s="7" t="e">
        <f>+IF(ISBLANK(VLOOKUP(A42,#REF!,9,9)),"",VLOOKUP(A42,#REF!,9,9))</f>
        <v>#REF!</v>
      </c>
      <c r="M42" s="7" t="e">
        <f t="shared" si="5"/>
        <v>#REF!</v>
      </c>
      <c r="N42" s="7" t="e">
        <f t="shared" si="4"/>
        <v>#REF!</v>
      </c>
      <c r="O42" s="7"/>
      <c r="P42" s="7"/>
    </row>
    <row r="43" spans="1:16">
      <c r="A43" s="7" t="s">
        <v>948</v>
      </c>
      <c r="B43" s="7" t="str">
        <f>+LEFT(A43,2)</f>
        <v>10</v>
      </c>
      <c r="C43" s="7" t="e">
        <f>+MID(VLOOKUP(A43,#REF!,2,0),5,LEN(VLOOKUP(A43,#REF!,2,0))-5)</f>
        <v>#REF!</v>
      </c>
      <c r="D43" s="7" t="s">
        <v>27</v>
      </c>
      <c r="E43" s="7" t="e">
        <f>+VLOOKUP(A43,#REF!,3,0)</f>
        <v>#REF!</v>
      </c>
      <c r="F43" s="7" t="e">
        <f>+VLOOKUP(A43,#REF!,10,0)</f>
        <v>#REF!</v>
      </c>
      <c r="G43" s="7" t="e">
        <f>+VLOOKUP(A43,#REF!,13,0)</f>
        <v>#REF!</v>
      </c>
      <c r="H43" s="9" t="e">
        <f t="shared" si="3"/>
        <v>#REF!</v>
      </c>
      <c r="I43" s="7" t="e">
        <f t="shared" si="8"/>
        <v>#REF!</v>
      </c>
      <c r="J43" s="7" t="s">
        <v>949</v>
      </c>
      <c r="K43" s="7" t="e">
        <f>+IF(ISBLANK(VLOOKUP(A43,#REF!,5,0)),"",VLOOKUP(A43,#REF!,5,0))</f>
        <v>#REF!</v>
      </c>
      <c r="L43" s="7" t="e">
        <f>+IF(ISBLANK(VLOOKUP(A43,#REF!,9,0)),"",VLOOKUP(A43,#REF!,9,0))</f>
        <v>#REF!</v>
      </c>
      <c r="M43" s="7" t="e">
        <f t="shared" si="5"/>
        <v>#REF!</v>
      </c>
      <c r="N43" s="7" t="e">
        <f t="shared" si="4"/>
        <v>#REF!</v>
      </c>
      <c r="O43" s="7"/>
      <c r="P43" s="7"/>
    </row>
    <row r="44" spans="1:16">
      <c r="A44" s="7" t="s">
        <v>950</v>
      </c>
      <c r="B44" s="7" t="str">
        <f t="shared" ref="B44:B82" si="9">+LEFT(A44,2)</f>
        <v>10</v>
      </c>
      <c r="C44" s="7" t="e">
        <f>+MID(VLOOKUP(A44,#REF!,2,0),5,LEN(VLOOKUP(A44,#REF!,2,0))-5)</f>
        <v>#REF!</v>
      </c>
      <c r="D44" s="7" t="s">
        <v>27</v>
      </c>
      <c r="E44" s="7" t="e">
        <f>+VLOOKUP(A44,#REF!,3,0)</f>
        <v>#REF!</v>
      </c>
      <c r="F44" s="7" t="e">
        <f>+VLOOKUP(A44,#REF!,10,0)</f>
        <v>#REF!</v>
      </c>
      <c r="G44" s="7" t="e">
        <f>+VLOOKUP(A44,#REF!,13,0)</f>
        <v>#REF!</v>
      </c>
      <c r="H44" s="9" t="e">
        <f t="shared" si="3"/>
        <v>#REF!</v>
      </c>
      <c r="I44" s="7" t="e">
        <f t="shared" si="8"/>
        <v>#REF!</v>
      </c>
      <c r="J44" s="7" t="s">
        <v>949</v>
      </c>
      <c r="K44" s="7" t="e">
        <f>+IF(ISBLANK(VLOOKUP(A44,#REF!,5,0)),"",VLOOKUP(A44,#REF!,5,0))</f>
        <v>#REF!</v>
      </c>
      <c r="L44" s="7" t="e">
        <f>+IF(ISBLANK(VLOOKUP(A44,#REF!,9,0)),"",VLOOKUP(A44,#REF!,9,0))</f>
        <v>#REF!</v>
      </c>
      <c r="M44" s="7" t="e">
        <f t="shared" si="5"/>
        <v>#REF!</v>
      </c>
      <c r="N44" s="7" t="e">
        <f t="shared" si="4"/>
        <v>#REF!</v>
      </c>
      <c r="O44" s="7"/>
      <c r="P44" s="7"/>
    </row>
    <row r="45" spans="1:16">
      <c r="A45" s="7" t="s">
        <v>951</v>
      </c>
      <c r="B45" s="7" t="str">
        <f t="shared" si="9"/>
        <v>10</v>
      </c>
      <c r="C45" s="7" t="e">
        <f>+MID(VLOOKUP(A45,#REF!,2,0),5,LEN(VLOOKUP(A45,#REF!,2,0))-5)</f>
        <v>#REF!</v>
      </c>
      <c r="D45" s="7" t="s">
        <v>27</v>
      </c>
      <c r="E45" s="7" t="e">
        <f>+VLOOKUP(A45,#REF!,3,0)</f>
        <v>#REF!</v>
      </c>
      <c r="F45" s="7" t="e">
        <f>+VLOOKUP(A45,#REF!,10,0)</f>
        <v>#REF!</v>
      </c>
      <c r="G45" s="7" t="e">
        <f>+VLOOKUP(A45,#REF!,13,0)</f>
        <v>#REF!</v>
      </c>
      <c r="H45" s="9" t="e">
        <f t="shared" si="3"/>
        <v>#REF!</v>
      </c>
      <c r="I45" s="7" t="e">
        <f t="shared" si="8"/>
        <v>#REF!</v>
      </c>
      <c r="J45" s="7" t="s">
        <v>949</v>
      </c>
      <c r="K45" s="7" t="e">
        <f>+IF(ISBLANK(VLOOKUP(A45,#REF!,5,0)),"",VLOOKUP(A45,#REF!,5,0))</f>
        <v>#REF!</v>
      </c>
      <c r="L45" s="7" t="e">
        <f>+IF(ISBLANK(VLOOKUP(A45,#REF!,9,0)),"",VLOOKUP(A45,#REF!,9,0))</f>
        <v>#REF!</v>
      </c>
      <c r="M45" s="7" t="e">
        <f t="shared" si="5"/>
        <v>#REF!</v>
      </c>
      <c r="N45" s="7" t="e">
        <f t="shared" si="4"/>
        <v>#REF!</v>
      </c>
      <c r="O45" s="7"/>
      <c r="P45" s="7"/>
    </row>
    <row r="46" spans="1:16">
      <c r="A46" s="7" t="s">
        <v>952</v>
      </c>
      <c r="B46" s="7" t="str">
        <f t="shared" si="9"/>
        <v>11</v>
      </c>
      <c r="C46" s="7" t="e">
        <f>+MID(VLOOKUP(A46,#REF!,2,0),5,LEN(VLOOKUP(A46,#REF!,2,0))-5)</f>
        <v>#REF!</v>
      </c>
      <c r="D46" s="7" t="s">
        <v>27</v>
      </c>
      <c r="E46" s="7" t="e">
        <f>+VLOOKUP(A46,#REF!,3,0)</f>
        <v>#REF!</v>
      </c>
      <c r="F46" s="7" t="e">
        <f>+VLOOKUP(A46,#REF!,10,0)</f>
        <v>#REF!</v>
      </c>
      <c r="G46" s="7" t="e">
        <f>+VLOOKUP(A46,#REF!,13,0)</f>
        <v>#REF!</v>
      </c>
      <c r="H46" s="9" t="e">
        <f t="shared" si="3"/>
        <v>#REF!</v>
      </c>
      <c r="I46" s="7" t="e">
        <f t="shared" si="8"/>
        <v>#REF!</v>
      </c>
      <c r="J46" s="7" t="s">
        <v>953</v>
      </c>
      <c r="K46" s="7" t="e">
        <f>+IF(ISBLANK(VLOOKUP(A46,#REF!,5,0)),"",VLOOKUP(A46,#REF!,5,0))</f>
        <v>#REF!</v>
      </c>
      <c r="L46" s="7" t="e">
        <f>+IF(ISBLANK(VLOOKUP(A46,#REF!,9,0)),"",VLOOKUP(A46,#REF!,9,0))</f>
        <v>#REF!</v>
      </c>
      <c r="M46" s="7" t="e">
        <f t="shared" si="5"/>
        <v>#REF!</v>
      </c>
      <c r="N46" s="7" t="e">
        <f t="shared" si="4"/>
        <v>#REF!</v>
      </c>
      <c r="O46" s="7"/>
      <c r="P46" s="7"/>
    </row>
    <row r="47" spans="1:16">
      <c r="A47" s="7" t="s">
        <v>954</v>
      </c>
      <c r="B47" s="7" t="str">
        <f t="shared" si="9"/>
        <v>11</v>
      </c>
      <c r="C47" s="7" t="e">
        <f>+MID(VLOOKUP(A47,#REF!,2,0),5,LEN(VLOOKUP(A47,#REF!,2,0))-5)</f>
        <v>#REF!</v>
      </c>
      <c r="D47" s="7" t="s">
        <v>27</v>
      </c>
      <c r="E47" s="7" t="e">
        <f>+VLOOKUP(A47,#REF!,3,0)</f>
        <v>#REF!</v>
      </c>
      <c r="F47" s="7" t="e">
        <f>+VLOOKUP(A47,#REF!,10,0)</f>
        <v>#REF!</v>
      </c>
      <c r="G47" s="7" t="e">
        <f>+VLOOKUP(A47,#REF!,13,0)</f>
        <v>#REF!</v>
      </c>
      <c r="H47" s="9" t="e">
        <f t="shared" si="3"/>
        <v>#REF!</v>
      </c>
      <c r="I47" s="7" t="e">
        <f t="shared" si="8"/>
        <v>#REF!</v>
      </c>
      <c r="J47" s="7" t="s">
        <v>953</v>
      </c>
      <c r="K47" s="7" t="e">
        <f>+IF(ISBLANK(VLOOKUP(A47,#REF!,5,0)),"",VLOOKUP(A47,#REF!,5,0))</f>
        <v>#REF!</v>
      </c>
      <c r="L47" s="7" t="e">
        <f>+IF(ISBLANK(VLOOKUP(A47,#REF!,9,0)),"",VLOOKUP(A47,#REF!,9,0))</f>
        <v>#REF!</v>
      </c>
      <c r="M47" s="7" t="e">
        <f t="shared" si="5"/>
        <v>#REF!</v>
      </c>
      <c r="N47" s="7" t="e">
        <f t="shared" si="4"/>
        <v>#REF!</v>
      </c>
      <c r="O47" s="7"/>
      <c r="P47" s="7"/>
    </row>
    <row r="48" spans="1:16">
      <c r="A48" s="7" t="s">
        <v>955</v>
      </c>
      <c r="B48" s="7" t="str">
        <f t="shared" si="9"/>
        <v>11</v>
      </c>
      <c r="C48" s="7" t="e">
        <f>+MID(VLOOKUP(A48,#REF!,2,0),5,LEN(VLOOKUP(A48,#REF!,2,0))-5)</f>
        <v>#REF!</v>
      </c>
      <c r="D48" s="7" t="s">
        <v>27</v>
      </c>
      <c r="E48" s="7" t="e">
        <f>+VLOOKUP(A48,#REF!,3,0)</f>
        <v>#REF!</v>
      </c>
      <c r="F48" s="7" t="e">
        <f>+VLOOKUP(A48,#REF!,10,0)</f>
        <v>#REF!</v>
      </c>
      <c r="G48" s="7" t="e">
        <f>+VLOOKUP(A48,#REF!,13,0)</f>
        <v>#REF!</v>
      </c>
      <c r="H48" s="9" t="e">
        <f t="shared" si="3"/>
        <v>#REF!</v>
      </c>
      <c r="I48" s="7" t="e">
        <f t="shared" si="8"/>
        <v>#REF!</v>
      </c>
      <c r="J48" s="7" t="s">
        <v>953</v>
      </c>
      <c r="K48" s="7" t="e">
        <f>+IF(ISBLANK(VLOOKUP(A48,#REF!,5,0)),"",VLOOKUP(A48,#REF!,5,0))</f>
        <v>#REF!</v>
      </c>
      <c r="L48" s="7" t="e">
        <f>+IF(ISBLANK(VLOOKUP(A48,#REF!,9,0)),"",VLOOKUP(A48,#REF!,9,0))</f>
        <v>#REF!</v>
      </c>
      <c r="M48" s="7" t="e">
        <f t="shared" si="5"/>
        <v>#REF!</v>
      </c>
      <c r="N48" s="7" t="e">
        <f t="shared" si="4"/>
        <v>#REF!</v>
      </c>
      <c r="O48" s="7"/>
      <c r="P48" s="7"/>
    </row>
    <row r="49" spans="1:16">
      <c r="A49" s="7" t="s">
        <v>956</v>
      </c>
      <c r="B49" s="7" t="str">
        <f t="shared" si="9"/>
        <v>11</v>
      </c>
      <c r="C49" s="7" t="e">
        <f>+MID(VLOOKUP(A49,#REF!,2,0),5,LEN(VLOOKUP(A49,#REF!,2,0))-5)</f>
        <v>#REF!</v>
      </c>
      <c r="D49" s="7" t="s">
        <v>27</v>
      </c>
      <c r="E49" s="7" t="e">
        <f>+VLOOKUP(A49,#REF!,3,0)</f>
        <v>#REF!</v>
      </c>
      <c r="F49" s="7" t="e">
        <f>+VLOOKUP(A49,#REF!,10,0)</f>
        <v>#REF!</v>
      </c>
      <c r="G49" s="7" t="e">
        <f>+VLOOKUP(A49,#REF!,13,0)</f>
        <v>#REF!</v>
      </c>
      <c r="H49" s="9" t="e">
        <f t="shared" si="3"/>
        <v>#REF!</v>
      </c>
      <c r="I49" s="7" t="e">
        <f t="shared" si="8"/>
        <v>#REF!</v>
      </c>
      <c r="J49" s="7" t="s">
        <v>953</v>
      </c>
      <c r="K49" s="7" t="e">
        <f>+IF(ISBLANK(VLOOKUP(A49,#REF!,5,0)),"",VLOOKUP(A49,#REF!,5,0))</f>
        <v>#REF!</v>
      </c>
      <c r="L49" s="7" t="e">
        <f>+IF(ISBLANK(VLOOKUP(A49,#REF!,9,0)),"",VLOOKUP(A49,#REF!,9,0))</f>
        <v>#REF!</v>
      </c>
      <c r="M49" s="7" t="e">
        <f t="shared" si="5"/>
        <v>#REF!</v>
      </c>
      <c r="N49" s="7" t="e">
        <f t="shared" si="4"/>
        <v>#REF!</v>
      </c>
      <c r="O49" s="7"/>
      <c r="P49" s="7"/>
    </row>
    <row r="50" spans="1:16">
      <c r="A50" s="7" t="s">
        <v>957</v>
      </c>
      <c r="B50" s="7" t="str">
        <f t="shared" si="9"/>
        <v>12</v>
      </c>
      <c r="C50" s="7" t="e">
        <f>+MID(VLOOKUP(A50,#REF!,2,0),5,LEN(VLOOKUP(A50,#REF!,2,0))-5)</f>
        <v>#REF!</v>
      </c>
      <c r="D50" s="7" t="s">
        <v>27</v>
      </c>
      <c r="E50" s="7" t="e">
        <f>+VLOOKUP(A50,#REF!,3,0)</f>
        <v>#REF!</v>
      </c>
      <c r="F50" s="7" t="e">
        <f>+VLOOKUP(A50,#REF!,10,0)</f>
        <v>#REF!</v>
      </c>
      <c r="G50" s="7" t="e">
        <f>+VLOOKUP(A50,#REF!,13,0)</f>
        <v>#REF!</v>
      </c>
      <c r="H50" s="9" t="e">
        <f t="shared" si="3"/>
        <v>#REF!</v>
      </c>
      <c r="I50" s="7" t="e">
        <f t="shared" si="8"/>
        <v>#REF!</v>
      </c>
      <c r="J50" s="7" t="s">
        <v>958</v>
      </c>
      <c r="K50" s="7" t="e">
        <f>+IF(ISBLANK(VLOOKUP(A50,#REF!,5,0)),"",VLOOKUP(A50,#REF!,5,0))</f>
        <v>#REF!</v>
      </c>
      <c r="L50" s="7" t="e">
        <f>+IF(ISBLANK(VLOOKUP(A50,#REF!,9,0)),"",VLOOKUP(A50,#REF!,9,0))</f>
        <v>#REF!</v>
      </c>
      <c r="M50" s="7" t="e">
        <f t="shared" si="5"/>
        <v>#REF!</v>
      </c>
      <c r="N50" s="7" t="e">
        <f t="shared" si="4"/>
        <v>#REF!</v>
      </c>
      <c r="O50" s="7"/>
      <c r="P50" s="7"/>
    </row>
    <row r="51" spans="1:16">
      <c r="A51" s="7" t="s">
        <v>959</v>
      </c>
      <c r="B51" s="7" t="str">
        <f t="shared" si="9"/>
        <v>12</v>
      </c>
      <c r="C51" s="7" t="e">
        <f>+MID(VLOOKUP(A51,#REF!,2,0),6,LEN(VLOOKUP(A51,#REF!,2,0))-6)</f>
        <v>#REF!</v>
      </c>
      <c r="D51" s="7" t="s">
        <v>27</v>
      </c>
      <c r="E51" s="7" t="e">
        <f>+VLOOKUP(A51,#REF!,3,0)</f>
        <v>#REF!</v>
      </c>
      <c r="F51" s="7" t="e">
        <f>+VLOOKUP(A51,#REF!,10,0)</f>
        <v>#REF!</v>
      </c>
      <c r="G51" s="7" t="e">
        <f>+VLOOKUP(A51,#REF!,13,0)</f>
        <v>#REF!</v>
      </c>
      <c r="H51" s="9" t="e">
        <f t="shared" si="3"/>
        <v>#REF!</v>
      </c>
      <c r="I51" s="7" t="e">
        <f t="shared" si="8"/>
        <v>#REF!</v>
      </c>
      <c r="J51" s="7" t="s">
        <v>958</v>
      </c>
      <c r="K51" s="7" t="e">
        <f>+IF(ISBLANK(VLOOKUP(A51,#REF!,5,0)),"",VLOOKUP(A51,#REF!,5,0))</f>
        <v>#REF!</v>
      </c>
      <c r="L51" s="7" t="e">
        <f>+IF(ISBLANK(VLOOKUP(A51,#REF!,9,0)),"",VLOOKUP(A51,#REF!,9,0))</f>
        <v>#REF!</v>
      </c>
      <c r="M51" s="7" t="e">
        <f t="shared" si="5"/>
        <v>#REF!</v>
      </c>
      <c r="N51" s="7" t="e">
        <f t="shared" si="4"/>
        <v>#REF!</v>
      </c>
      <c r="O51" s="7"/>
      <c r="P51" s="7"/>
    </row>
    <row r="52" spans="1:16">
      <c r="A52" s="7" t="s">
        <v>960</v>
      </c>
      <c r="B52" s="7" t="str">
        <f t="shared" si="9"/>
        <v>12</v>
      </c>
      <c r="C52" s="7" t="e">
        <f>+MID(VLOOKUP(A52,#REF!,2,0),6,LEN(VLOOKUP(A52,#REF!,2,0))-6)</f>
        <v>#REF!</v>
      </c>
      <c r="D52" s="7" t="s">
        <v>27</v>
      </c>
      <c r="E52" s="7" t="e">
        <f>+VLOOKUP(A52,#REF!,3,0)</f>
        <v>#REF!</v>
      </c>
      <c r="F52" s="7" t="e">
        <f>+VLOOKUP(A52,#REF!,10,0)</f>
        <v>#REF!</v>
      </c>
      <c r="G52" s="7" t="e">
        <f>+VLOOKUP(A52,#REF!,13,0)</f>
        <v>#REF!</v>
      </c>
      <c r="H52" s="9" t="e">
        <f t="shared" si="3"/>
        <v>#REF!</v>
      </c>
      <c r="I52" s="7" t="e">
        <f t="shared" si="8"/>
        <v>#REF!</v>
      </c>
      <c r="J52" s="7" t="s">
        <v>958</v>
      </c>
      <c r="K52" s="7" t="e">
        <f>+IF(ISBLANK(VLOOKUP(A52,#REF!,5,0)),"",VLOOKUP(A52,#REF!,5,0))</f>
        <v>#REF!</v>
      </c>
      <c r="L52" s="7" t="e">
        <f>+IF(ISBLANK(VLOOKUP(A52,#REF!,9,0)),"",VLOOKUP(A52,#REF!,9,0))</f>
        <v>#REF!</v>
      </c>
      <c r="M52" s="7" t="e">
        <f t="shared" si="5"/>
        <v>#REF!</v>
      </c>
      <c r="N52" s="7" t="e">
        <f t="shared" si="4"/>
        <v>#REF!</v>
      </c>
      <c r="O52" s="7"/>
      <c r="P52" s="7"/>
    </row>
    <row r="53" spans="1:16">
      <c r="A53" s="7" t="s">
        <v>961</v>
      </c>
      <c r="B53" s="7" t="str">
        <f t="shared" si="9"/>
        <v>12</v>
      </c>
      <c r="C53" s="7" t="e">
        <f>+MID(VLOOKUP(A53,#REF!,2,0),6,LEN(VLOOKUP(A53,#REF!,2,0))-6)</f>
        <v>#REF!</v>
      </c>
      <c r="D53" s="7" t="s">
        <v>27</v>
      </c>
      <c r="E53" s="7" t="e">
        <f>+VLOOKUP(A53,#REF!,3,0)</f>
        <v>#REF!</v>
      </c>
      <c r="F53" s="7" t="e">
        <f>+VLOOKUP(A53,#REF!,10,0)</f>
        <v>#REF!</v>
      </c>
      <c r="G53" s="7" t="e">
        <f>+VLOOKUP(A53,#REF!,13,0)</f>
        <v>#REF!</v>
      </c>
      <c r="H53" s="9" t="e">
        <f t="shared" ref="H53" si="10">+_xlfn.RANK.EQ(G53,$G$2:$G$82,1)</f>
        <v>#REF!</v>
      </c>
      <c r="I53" s="7" t="e">
        <f t="shared" si="8"/>
        <v>#REF!</v>
      </c>
      <c r="J53" s="7" t="s">
        <v>958</v>
      </c>
      <c r="K53" s="7" t="e">
        <f>+IF(ISBLANK(VLOOKUP(A53,#REF!,5,0)),"",VLOOKUP(A53,#REF!,5,0))</f>
        <v>#REF!</v>
      </c>
      <c r="L53" s="7" t="e">
        <f>+IF(ISBLANK(VLOOKUP(A53,#REF!,9,0)),"",VLOOKUP(A53,#REF!,9,0))</f>
        <v>#REF!</v>
      </c>
      <c r="M53" s="7" t="e">
        <f t="shared" si="5"/>
        <v>#REF!</v>
      </c>
      <c r="N53" s="7" t="e">
        <f t="shared" ref="N53" si="11">+AVERAGEIF($D$2:$D$82,D53,$M$2:$M$82)</f>
        <v>#REF!</v>
      </c>
      <c r="O53" s="7"/>
      <c r="P53" s="7"/>
    </row>
    <row r="54" spans="1:16">
      <c r="A54" s="7" t="s">
        <v>962</v>
      </c>
      <c r="B54" s="7" t="str">
        <f t="shared" si="9"/>
        <v>12</v>
      </c>
      <c r="C54" s="7" t="e">
        <f>+MID(VLOOKUP(A54,#REF!,2,0),6,LEN(VLOOKUP(A54,#REF!,2,0))-6)</f>
        <v>#REF!</v>
      </c>
      <c r="D54" s="7" t="s">
        <v>27</v>
      </c>
      <c r="E54" s="7" t="e">
        <f>+VLOOKUP(A54,#REF!,3,0)</f>
        <v>#REF!</v>
      </c>
      <c r="F54" s="7" t="e">
        <f>+VLOOKUP(A54,#REF!,10,0)</f>
        <v>#REF!</v>
      </c>
      <c r="G54" s="7" t="e">
        <f>+VLOOKUP(A54,#REF!,13,0)</f>
        <v>#REF!</v>
      </c>
      <c r="H54" s="9" t="e">
        <f t="shared" ref="H54" si="12">+_xlfn.RANK.EQ(G54,$G$2:$G$82,1)</f>
        <v>#REF!</v>
      </c>
      <c r="I54" s="7" t="e">
        <f t="shared" si="8"/>
        <v>#REF!</v>
      </c>
      <c r="J54" s="7" t="s">
        <v>958</v>
      </c>
      <c r="K54" s="7" t="e">
        <f>+IF(ISBLANK(VLOOKUP(A54,#REF!,5,0)),"",VLOOKUP(A54,#REF!,5,0))</f>
        <v>#REF!</v>
      </c>
      <c r="L54" s="7" t="e">
        <f>+IF(ISBLANK(VLOOKUP(A54,#REF!,9,0)),"",VLOOKUP(A54,#REF!,9,0))</f>
        <v>#REF!</v>
      </c>
      <c r="M54" s="7" t="e">
        <f t="shared" si="5"/>
        <v>#REF!</v>
      </c>
      <c r="N54" s="7" t="e">
        <f t="shared" ref="N54" si="13">+AVERAGEIF($D$2:$D$82,D54,$M$2:$M$82)</f>
        <v>#REF!</v>
      </c>
      <c r="O54" s="7"/>
      <c r="P54" s="7"/>
    </row>
    <row r="55" spans="1:16" ht="12.75" customHeight="1">
      <c r="A55" s="7" t="s">
        <v>963</v>
      </c>
      <c r="B55" s="7" t="str">
        <f t="shared" si="9"/>
        <v>13</v>
      </c>
      <c r="C55" s="7" t="e">
        <f>+MID(VLOOKUP(A55,#REF!,2,0),6,LEN(VLOOKUP(A55,#REF!,2,0))-6)</f>
        <v>#REF!</v>
      </c>
      <c r="D55" s="7" t="s">
        <v>964</v>
      </c>
      <c r="E55" s="7" t="e">
        <f>+VLOOKUP(A55,#REF!,3,0)</f>
        <v>#REF!</v>
      </c>
      <c r="F55" s="7" t="e">
        <f>+VLOOKUP(A55,#REF!,10,0)</f>
        <v>#REF!</v>
      </c>
      <c r="G55" s="7" t="e">
        <f>+VLOOKUP(A55,#REF!,13,0)</f>
        <v>#REF!</v>
      </c>
      <c r="H55" s="9" t="e">
        <f t="shared" si="3"/>
        <v>#REF!</v>
      </c>
      <c r="I55" s="7" t="e">
        <f t="shared" si="8"/>
        <v>#REF!</v>
      </c>
      <c r="J55" s="7" t="s">
        <v>965</v>
      </c>
      <c r="K55" s="7" t="e">
        <f>+IF(ISBLANK(VLOOKUP(A55,#REF!,5,0)),"",VLOOKUP(A55,#REF!,5,0))</f>
        <v>#REF!</v>
      </c>
      <c r="L55" s="7" t="e">
        <f>+IF(ISBLANK(VLOOKUP(A55,#REF!,9,0)),"",VLOOKUP(A55,#REF!,9,0))</f>
        <v>#REF!</v>
      </c>
      <c r="M55" s="7" t="e">
        <f t="shared" si="5"/>
        <v>#REF!</v>
      </c>
      <c r="N55" s="7" t="e">
        <f>+AVERAGEIF($D$2:$D$82,D55,$M$2:$M$82)</f>
        <v>#REF!</v>
      </c>
      <c r="O55" s="7"/>
      <c r="P55" s="7"/>
    </row>
    <row r="56" spans="1:16" ht="12.75" customHeight="1">
      <c r="A56" s="7" t="s">
        <v>966</v>
      </c>
      <c r="B56" s="7" t="str">
        <f t="shared" si="9"/>
        <v>13</v>
      </c>
      <c r="C56" s="7" t="e">
        <f>+MID(VLOOKUP(A56,#REF!,2,0),6,LEN(VLOOKUP(A56,#REF!,2,0))-6)</f>
        <v>#REF!</v>
      </c>
      <c r="D56" s="7" t="s">
        <v>964</v>
      </c>
      <c r="E56" s="7" t="e">
        <f>+VLOOKUP(A56,#REF!,3,0)</f>
        <v>#REF!</v>
      </c>
      <c r="F56" s="7" t="e">
        <f>+VLOOKUP(A56,#REF!,10,0)</f>
        <v>#REF!</v>
      </c>
      <c r="G56" s="7" t="e">
        <f>+VLOOKUP(A56,#REF!,13,0)</f>
        <v>#REF!</v>
      </c>
      <c r="H56" s="9" t="e">
        <f t="shared" si="3"/>
        <v>#REF!</v>
      </c>
      <c r="I56" s="7" t="e">
        <f t="shared" si="8"/>
        <v>#REF!</v>
      </c>
      <c r="J56" s="7" t="s">
        <v>965</v>
      </c>
      <c r="K56" s="7" t="e">
        <f>+IF(ISBLANK(VLOOKUP(A56,#REF!,5,0)),"",VLOOKUP(A56,#REF!,5,0))</f>
        <v>#REF!</v>
      </c>
      <c r="L56" s="7" t="e">
        <f>+IF(ISBLANK(VLOOKUP(A56,#REF!,9,0)),"",VLOOKUP(A56,#REF!,9,0))</f>
        <v>#REF!</v>
      </c>
      <c r="M56" s="7" t="e">
        <f t="shared" si="5"/>
        <v>#REF!</v>
      </c>
      <c r="N56" s="7" t="e">
        <f t="shared" si="4"/>
        <v>#REF!</v>
      </c>
      <c r="O56" s="7"/>
      <c r="P56" s="7"/>
    </row>
    <row r="57" spans="1:16" ht="12.75" customHeight="1">
      <c r="A57" s="7" t="s">
        <v>967</v>
      </c>
      <c r="B57" s="7" t="str">
        <f t="shared" si="9"/>
        <v>13</v>
      </c>
      <c r="C57" s="7" t="e">
        <f>+MID(VLOOKUP(A57,#REF!,2,0),6,LEN(VLOOKUP(A57,#REF!,2,0))-6)</f>
        <v>#REF!</v>
      </c>
      <c r="D57" s="7" t="s">
        <v>964</v>
      </c>
      <c r="E57" s="7" t="e">
        <f>+VLOOKUP(A57,#REF!,3,0)</f>
        <v>#REF!</v>
      </c>
      <c r="F57" s="7" t="e">
        <f>+VLOOKUP(A57,#REF!,10,0)</f>
        <v>#REF!</v>
      </c>
      <c r="G57" s="7" t="e">
        <f>+VLOOKUP(A57,#REF!,13,0)</f>
        <v>#REF!</v>
      </c>
      <c r="H57" s="9" t="e">
        <f t="shared" si="3"/>
        <v>#REF!</v>
      </c>
      <c r="I57" s="7" t="e">
        <f t="shared" si="8"/>
        <v>#REF!</v>
      </c>
      <c r="J57" s="7" t="s">
        <v>965</v>
      </c>
      <c r="K57" s="7" t="e">
        <f>+IF(ISBLANK(VLOOKUP(A57,#REF!,5,0)),"",VLOOKUP(A57,#REF!,5,0))</f>
        <v>#REF!</v>
      </c>
      <c r="L57" s="7" t="e">
        <f>+IF(ISBLANK(VLOOKUP(A57,#REF!,9,0)),"",VLOOKUP(A57,#REF!,9,0))</f>
        <v>#REF!</v>
      </c>
      <c r="M57" s="7" t="e">
        <f t="shared" si="5"/>
        <v>#REF!</v>
      </c>
      <c r="N57" s="7" t="e">
        <f t="shared" si="4"/>
        <v>#REF!</v>
      </c>
      <c r="O57" s="7"/>
      <c r="P57" s="7"/>
    </row>
    <row r="58" spans="1:16" ht="12.75" customHeight="1">
      <c r="A58" s="7" t="s">
        <v>968</v>
      </c>
      <c r="B58" s="7" t="str">
        <f t="shared" si="9"/>
        <v>13</v>
      </c>
      <c r="C58" s="7" t="e">
        <f>+MID(VLOOKUP(A58,#REF!,2,0),6,LEN(VLOOKUP(A58,#REF!,2,0))-6)</f>
        <v>#REF!</v>
      </c>
      <c r="D58" s="7" t="s">
        <v>964</v>
      </c>
      <c r="E58" s="7" t="e">
        <f>+VLOOKUP(A58,#REF!,3,0)</f>
        <v>#REF!</v>
      </c>
      <c r="F58" s="7" t="e">
        <f>+VLOOKUP(A58,#REF!,10,0)</f>
        <v>#REF!</v>
      </c>
      <c r="G58" s="7" t="e">
        <f>+VLOOKUP(A58,#REF!,13,0)</f>
        <v>#REF!</v>
      </c>
      <c r="H58" s="9" t="e">
        <f t="shared" si="3"/>
        <v>#REF!</v>
      </c>
      <c r="I58" s="7" t="e">
        <f t="shared" si="8"/>
        <v>#REF!</v>
      </c>
      <c r="J58" s="7" t="s">
        <v>965</v>
      </c>
      <c r="K58" s="7" t="e">
        <f>+IF(ISBLANK(VLOOKUP(A58,#REF!,5,0)),"",VLOOKUP(A58,#REF!,5,0))</f>
        <v>#REF!</v>
      </c>
      <c r="L58" s="7" t="e">
        <f>+IF(ISBLANK(VLOOKUP(A58,#REF!,9,0)),"",VLOOKUP(A58,#REF!,9,0))</f>
        <v>#REF!</v>
      </c>
      <c r="M58" s="7" t="e">
        <f t="shared" si="5"/>
        <v>#REF!</v>
      </c>
      <c r="N58" s="7" t="e">
        <f t="shared" si="4"/>
        <v>#REF!</v>
      </c>
      <c r="O58" s="7"/>
      <c r="P58" s="7"/>
    </row>
    <row r="59" spans="1:16" ht="12.75" customHeight="1">
      <c r="A59" s="7" t="s">
        <v>969</v>
      </c>
      <c r="B59" s="7" t="str">
        <f t="shared" si="9"/>
        <v>14</v>
      </c>
      <c r="C59" s="7" t="e">
        <f>+MID(VLOOKUP(A59,#REF!,2,0),6,LEN(VLOOKUP(A59,#REF!,2,0))-6)</f>
        <v>#REF!</v>
      </c>
      <c r="D59" s="7" t="s">
        <v>964</v>
      </c>
      <c r="E59" s="7" t="e">
        <f>+VLOOKUP(A59,#REF!,3,0)</f>
        <v>#REF!</v>
      </c>
      <c r="F59" s="7" t="e">
        <f>+VLOOKUP(A59,#REF!,10,0)</f>
        <v>#REF!</v>
      </c>
      <c r="G59" s="7" t="e">
        <f>+VLOOKUP(A59,#REF!,13,0)</f>
        <v>#REF!</v>
      </c>
      <c r="H59" s="9" t="e">
        <f t="shared" si="3"/>
        <v>#REF!</v>
      </c>
      <c r="I59" s="7" t="e">
        <f t="shared" si="8"/>
        <v>#REF!</v>
      </c>
      <c r="J59" s="7" t="s">
        <v>970</v>
      </c>
      <c r="K59" s="7" t="e">
        <f>+IF(ISBLANK(VLOOKUP(A59,#REF!,5,0)),"",VLOOKUP(A59,#REF!,5,0))</f>
        <v>#REF!</v>
      </c>
      <c r="L59" s="7" t="e">
        <f>+IF(ISBLANK(VLOOKUP(A59,#REF!,9,0)),"",VLOOKUP(A59,#REF!,9,0))</f>
        <v>#REF!</v>
      </c>
      <c r="M59" s="7" t="e">
        <f t="shared" si="5"/>
        <v>#REF!</v>
      </c>
      <c r="N59" s="7" t="e">
        <f t="shared" si="4"/>
        <v>#REF!</v>
      </c>
      <c r="O59" s="7"/>
      <c r="P59" s="7"/>
    </row>
    <row r="60" spans="1:16" ht="12.75" customHeight="1">
      <c r="A60" s="7" t="s">
        <v>971</v>
      </c>
      <c r="B60" s="7" t="str">
        <f t="shared" si="9"/>
        <v>14</v>
      </c>
      <c r="C60" s="7" t="e">
        <f>+MID(VLOOKUP(A60,#REF!,2,0),6,LEN(VLOOKUP(A60,#REF!,2,0))-6)</f>
        <v>#REF!</v>
      </c>
      <c r="D60" s="7" t="s">
        <v>964</v>
      </c>
      <c r="E60" s="7" t="e">
        <f>+VLOOKUP(A60,#REF!,3,0)</f>
        <v>#REF!</v>
      </c>
      <c r="F60" s="7" t="e">
        <f>+VLOOKUP(A60,#REF!,10,0)</f>
        <v>#REF!</v>
      </c>
      <c r="G60" s="7" t="e">
        <f>+VLOOKUP(A60,#REF!,13,0)</f>
        <v>#REF!</v>
      </c>
      <c r="H60" s="9" t="e">
        <f t="shared" si="3"/>
        <v>#REF!</v>
      </c>
      <c r="I60" s="7" t="e">
        <f t="shared" si="8"/>
        <v>#REF!</v>
      </c>
      <c r="J60" s="7" t="s">
        <v>970</v>
      </c>
      <c r="K60" s="7" t="e">
        <f>+IF(ISBLANK(VLOOKUP(A60,#REF!,5,0)),"",VLOOKUP(A60,#REF!,5,0))</f>
        <v>#REF!</v>
      </c>
      <c r="L60" s="7" t="e">
        <f>+IF(ISBLANK(VLOOKUP(A60,#REF!,9,0)),"",VLOOKUP(A60,#REF!,9,0))</f>
        <v>#REF!</v>
      </c>
      <c r="M60" s="7" t="e">
        <f t="shared" si="5"/>
        <v>#REF!</v>
      </c>
      <c r="N60" s="7" t="e">
        <f t="shared" si="4"/>
        <v>#REF!</v>
      </c>
      <c r="O60" s="7"/>
      <c r="P60" s="7"/>
    </row>
    <row r="61" spans="1:16" ht="12.75" customHeight="1">
      <c r="A61" s="7" t="s">
        <v>972</v>
      </c>
      <c r="B61" s="7" t="str">
        <f t="shared" si="9"/>
        <v>14</v>
      </c>
      <c r="C61" s="7" t="e">
        <f>+MID(VLOOKUP(A61,#REF!,2,0),6,LEN(VLOOKUP(A61,#REF!,2,0))-6)</f>
        <v>#REF!</v>
      </c>
      <c r="D61" s="7" t="s">
        <v>964</v>
      </c>
      <c r="E61" s="7" t="e">
        <f>+VLOOKUP(A61,#REF!,3,0)</f>
        <v>#REF!</v>
      </c>
      <c r="F61" s="7" t="e">
        <f>+VLOOKUP(A61,#REF!,10,0)</f>
        <v>#REF!</v>
      </c>
      <c r="G61" s="7" t="e">
        <f>+VLOOKUP(A61,#REF!,13,0)</f>
        <v>#REF!</v>
      </c>
      <c r="H61" s="9" t="e">
        <f t="shared" si="3"/>
        <v>#REF!</v>
      </c>
      <c r="I61" s="7" t="e">
        <f t="shared" si="8"/>
        <v>#REF!</v>
      </c>
      <c r="J61" s="7" t="s">
        <v>970</v>
      </c>
      <c r="K61" s="7" t="e">
        <f>+IF(ISBLANK(VLOOKUP(A61,#REF!,5,0)),"",VLOOKUP(A61,#REF!,5,0))</f>
        <v>#REF!</v>
      </c>
      <c r="L61" s="7" t="e">
        <f>+IF(ISBLANK(VLOOKUP(A61,#REF!,9,0)),"",VLOOKUP(A61,#REF!,9,0))</f>
        <v>#REF!</v>
      </c>
      <c r="M61" s="7" t="e">
        <f t="shared" si="5"/>
        <v>#REF!</v>
      </c>
      <c r="N61" s="7" t="e">
        <f t="shared" si="4"/>
        <v>#REF!</v>
      </c>
      <c r="O61" s="7"/>
      <c r="P61" s="7"/>
    </row>
    <row r="62" spans="1:16" ht="12.75" customHeight="1">
      <c r="A62" s="7" t="s">
        <v>973</v>
      </c>
      <c r="B62" s="7" t="str">
        <f t="shared" si="9"/>
        <v>14</v>
      </c>
      <c r="C62" s="7" t="e">
        <f>+MID(VLOOKUP(A62,#REF!,2,0),6,LEN(VLOOKUP(A62,#REF!,2,0))-6)</f>
        <v>#REF!</v>
      </c>
      <c r="D62" s="7" t="s">
        <v>964</v>
      </c>
      <c r="E62" s="7" t="e">
        <f>+VLOOKUP(A62,#REF!,3,0)</f>
        <v>#REF!</v>
      </c>
      <c r="F62" s="7" t="e">
        <f>+VLOOKUP(A62,#REF!,10,0)</f>
        <v>#REF!</v>
      </c>
      <c r="G62" s="7" t="e">
        <f>+VLOOKUP(A62,#REF!,13,0)</f>
        <v>#REF!</v>
      </c>
      <c r="H62" s="9" t="e">
        <f t="shared" si="3"/>
        <v>#REF!</v>
      </c>
      <c r="I62" s="7" t="e">
        <f t="shared" si="8"/>
        <v>#REF!</v>
      </c>
      <c r="J62" s="7" t="s">
        <v>970</v>
      </c>
      <c r="K62" s="7" t="e">
        <f>+IF(ISBLANK(VLOOKUP(A62,#REF!,5,0)),"",VLOOKUP(A62,#REF!,5,0))</f>
        <v>#REF!</v>
      </c>
      <c r="L62" s="7" t="e">
        <f>+IF(ISBLANK(VLOOKUP(A62,#REF!,9,0)),"",VLOOKUP(A62,#REF!,9,0))</f>
        <v>#REF!</v>
      </c>
      <c r="M62" s="7" t="e">
        <f t="shared" si="5"/>
        <v>#REF!</v>
      </c>
      <c r="N62" s="7" t="e">
        <f t="shared" si="4"/>
        <v>#REF!</v>
      </c>
      <c r="O62" s="7"/>
      <c r="P62" s="7"/>
    </row>
    <row r="63" spans="1:16" ht="12.75" customHeight="1">
      <c r="A63" s="7" t="s">
        <v>974</v>
      </c>
      <c r="B63" s="7" t="str">
        <f t="shared" si="9"/>
        <v>15</v>
      </c>
      <c r="C63" s="7" t="e">
        <f>+MID(VLOOKUP(A63,#REF!,2,0),6,LEN(VLOOKUP(A63,#REF!,2,0))-6)</f>
        <v>#REF!</v>
      </c>
      <c r="D63" s="7" t="s">
        <v>964</v>
      </c>
      <c r="E63" s="7" t="e">
        <f>+VLOOKUP(A63,#REF!,3,0)</f>
        <v>#REF!</v>
      </c>
      <c r="F63" s="7" t="e">
        <f>+VLOOKUP(A63,#REF!,10,0)</f>
        <v>#REF!</v>
      </c>
      <c r="G63" s="7" t="e">
        <f>+VLOOKUP(A63,#REF!,13,0)</f>
        <v>#REF!</v>
      </c>
      <c r="H63" s="9" t="e">
        <f t="shared" si="3"/>
        <v>#REF!</v>
      </c>
      <c r="I63" s="7" t="e">
        <f t="shared" si="8"/>
        <v>#REF!</v>
      </c>
      <c r="J63" s="7" t="s">
        <v>975</v>
      </c>
      <c r="K63" s="7" t="e">
        <f>+IF(ISBLANK(VLOOKUP(A63,#REF!,5,0)),"",VLOOKUP(A63,#REF!,5,0))</f>
        <v>#REF!</v>
      </c>
      <c r="L63" s="7" t="e">
        <f>+IF(ISBLANK(VLOOKUP(A63,#REF!,9,0)),"",VLOOKUP(A63,#REF!,9,0))</f>
        <v>#REF!</v>
      </c>
      <c r="M63" s="7" t="e">
        <f t="shared" si="5"/>
        <v>#REF!</v>
      </c>
      <c r="N63" s="7" t="e">
        <f t="shared" si="4"/>
        <v>#REF!</v>
      </c>
      <c r="O63" s="7"/>
      <c r="P63" s="7"/>
    </row>
    <row r="64" spans="1:16">
      <c r="A64" s="7" t="s">
        <v>976</v>
      </c>
      <c r="B64" s="7" t="str">
        <f t="shared" si="9"/>
        <v>15</v>
      </c>
      <c r="C64" s="7" t="e">
        <f>+MID(VLOOKUP(A64,#REF!,2,0),6,LEN(VLOOKUP(A64,#REF!,2,0))-6)</f>
        <v>#REF!</v>
      </c>
      <c r="D64" s="7" t="s">
        <v>964</v>
      </c>
      <c r="E64" s="7" t="e">
        <f>+VLOOKUP(A64,#REF!,3,0)</f>
        <v>#REF!</v>
      </c>
      <c r="F64" s="7" t="e">
        <f>+VLOOKUP(A64,#REF!,10,0)</f>
        <v>#REF!</v>
      </c>
      <c r="G64" s="7" t="e">
        <f>+VLOOKUP(A64,#REF!,13,0)</f>
        <v>#REF!</v>
      </c>
      <c r="H64" s="9" t="e">
        <f t="shared" si="3"/>
        <v>#REF!</v>
      </c>
      <c r="I64" s="7" t="e">
        <f t="shared" si="8"/>
        <v>#REF!</v>
      </c>
      <c r="J64" s="7" t="s">
        <v>975</v>
      </c>
      <c r="K64" s="7" t="e">
        <f>+IF(ISBLANK(VLOOKUP(A64,#REF!,5,0)),"",VLOOKUP(A64,#REF!,5,0))</f>
        <v>#REF!</v>
      </c>
      <c r="L64" s="7" t="e">
        <f>+IF(ISBLANK(VLOOKUP(A64,#REF!,9,0)),"",VLOOKUP(A64,#REF!,9,0))</f>
        <v>#REF!</v>
      </c>
      <c r="M64" s="7" t="e">
        <f t="shared" si="5"/>
        <v>#REF!</v>
      </c>
      <c r="N64" s="7" t="e">
        <f t="shared" si="4"/>
        <v>#REF!</v>
      </c>
      <c r="O64" s="7"/>
      <c r="P64" s="7"/>
    </row>
    <row r="65" spans="1:16">
      <c r="A65" s="7" t="s">
        <v>977</v>
      </c>
      <c r="B65" s="7" t="str">
        <f t="shared" si="9"/>
        <v>15</v>
      </c>
      <c r="C65" s="7" t="e">
        <f>+MID(VLOOKUP(A65,#REF!,2,0),6,LEN(VLOOKUP(A65,#REF!,2,0))-6)</f>
        <v>#REF!</v>
      </c>
      <c r="D65" s="7" t="s">
        <v>964</v>
      </c>
      <c r="E65" s="7" t="e">
        <f>+VLOOKUP(A65,#REF!,3,0)</f>
        <v>#REF!</v>
      </c>
      <c r="F65" s="7" t="e">
        <f>+VLOOKUP(A65,#REF!,10,0)</f>
        <v>#REF!</v>
      </c>
      <c r="G65" s="7" t="e">
        <f>+VLOOKUP(A65,#REF!,13,0)</f>
        <v>#REF!</v>
      </c>
      <c r="H65" s="9" t="e">
        <f t="shared" si="3"/>
        <v>#REF!</v>
      </c>
      <c r="I65" s="7" t="e">
        <f t="shared" si="8"/>
        <v>#REF!</v>
      </c>
      <c r="J65" s="7" t="s">
        <v>975</v>
      </c>
      <c r="K65" s="7" t="e">
        <f>+IF(ISBLANK(VLOOKUP(A65,#REF!,5,0)),"",VLOOKUP(A65,#REF!,5,0))</f>
        <v>#REF!</v>
      </c>
      <c r="L65" s="7" t="e">
        <f>+IF(ISBLANK(VLOOKUP(A65,#REF!,9,0)),"",VLOOKUP(A65,#REF!,9,0))</f>
        <v>#REF!</v>
      </c>
      <c r="M65" s="7" t="e">
        <f t="shared" si="5"/>
        <v>#REF!</v>
      </c>
      <c r="N65" s="7" t="e">
        <f t="shared" si="4"/>
        <v>#REF!</v>
      </c>
      <c r="O65" s="7"/>
      <c r="P65" s="7"/>
    </row>
    <row r="66" spans="1:16">
      <c r="A66" s="7" t="s">
        <v>978</v>
      </c>
      <c r="B66" s="7" t="str">
        <f t="shared" si="9"/>
        <v>15</v>
      </c>
      <c r="C66" s="7" t="e">
        <f>+MID(VLOOKUP(A66,#REF!,2,0),6,LEN(VLOOKUP(A66,#REF!,2,0))-6)</f>
        <v>#REF!</v>
      </c>
      <c r="D66" s="7" t="s">
        <v>964</v>
      </c>
      <c r="E66" s="7" t="e">
        <f>+VLOOKUP(A66,#REF!,3,0)</f>
        <v>#REF!</v>
      </c>
      <c r="F66" s="7" t="e">
        <f>+VLOOKUP(A66,#REF!,10,0)</f>
        <v>#REF!</v>
      </c>
      <c r="G66" s="7" t="e">
        <f>+VLOOKUP(A66,#REF!,13,0)</f>
        <v>#REF!</v>
      </c>
      <c r="H66" s="9" t="e">
        <f t="shared" si="3"/>
        <v>#REF!</v>
      </c>
      <c r="I66" s="7" t="e">
        <f t="shared" ref="I66:I82" si="14">+IF(F66=$F$2,$P$4,IF(F66=$F$3,$P$2,$P$3))</f>
        <v>#REF!</v>
      </c>
      <c r="J66" s="7" t="s">
        <v>975</v>
      </c>
      <c r="K66" s="7" t="e">
        <f>+IF(ISBLANK(VLOOKUP(A66,#REF!,5,0)),"",VLOOKUP(A66,#REF!,5,0))</f>
        <v>#REF!</v>
      </c>
      <c r="L66" s="7" t="e">
        <f>+IF(ISBLANK(VLOOKUP(A66,#REF!,9,0)),"",VLOOKUP(A66,#REF!,9,0))</f>
        <v>#REF!</v>
      </c>
      <c r="M66" s="7" t="e">
        <f t="shared" si="5"/>
        <v>#REF!</v>
      </c>
      <c r="N66" s="7" t="e">
        <f t="shared" si="4"/>
        <v>#REF!</v>
      </c>
      <c r="O66" s="7"/>
      <c r="P66" s="7"/>
    </row>
    <row r="67" spans="1:16">
      <c r="A67" s="7" t="s">
        <v>979</v>
      </c>
      <c r="B67" s="7" t="str">
        <f t="shared" si="9"/>
        <v>15</v>
      </c>
      <c r="C67" s="7" t="e">
        <f>+MID(VLOOKUP(A67,#REF!,2,0),6,LEN(VLOOKUP(A67,#REF!,2,0))-6)</f>
        <v>#REF!</v>
      </c>
      <c r="D67" s="7" t="s">
        <v>964</v>
      </c>
      <c r="E67" s="7" t="e">
        <f>+VLOOKUP(A67,#REF!,3,0)</f>
        <v>#REF!</v>
      </c>
      <c r="F67" s="7" t="e">
        <f>+VLOOKUP(A67,#REF!,10,0)</f>
        <v>#REF!</v>
      </c>
      <c r="G67" s="7" t="e">
        <f>+VLOOKUP(A67,#REF!,13,0)</f>
        <v>#REF!</v>
      </c>
      <c r="H67" s="9" t="e">
        <f t="shared" si="3"/>
        <v>#REF!</v>
      </c>
      <c r="I67" s="7" t="e">
        <f t="shared" si="14"/>
        <v>#REF!</v>
      </c>
      <c r="J67" s="7" t="s">
        <v>975</v>
      </c>
      <c r="K67" s="7" t="e">
        <f>+IF(ISBLANK(VLOOKUP(A67,#REF!,5,0)),"",VLOOKUP(A67,#REF!,5,0))</f>
        <v>#REF!</v>
      </c>
      <c r="L67" s="7" t="e">
        <f>+IF(ISBLANK(VLOOKUP(A67,#REF!,9,0)),"",VLOOKUP(A67,#REF!,9,0))</f>
        <v>#REF!</v>
      </c>
      <c r="M67" s="7" t="e">
        <f t="shared" si="5"/>
        <v>#REF!</v>
      </c>
      <c r="N67" s="7" t="e">
        <f t="shared" si="4"/>
        <v>#REF!</v>
      </c>
      <c r="O67" s="7"/>
      <c r="P67" s="7"/>
    </row>
    <row r="68" spans="1:16">
      <c r="A68" s="7" t="s">
        <v>980</v>
      </c>
      <c r="B68" s="7" t="str">
        <f t="shared" si="9"/>
        <v>15</v>
      </c>
      <c r="C68" s="7" t="e">
        <f>+MID(VLOOKUP(A68,#REF!,2,0),6,LEN(VLOOKUP(A68,#REF!,2,0))-6)</f>
        <v>#REF!</v>
      </c>
      <c r="D68" s="7" t="s">
        <v>964</v>
      </c>
      <c r="E68" s="7" t="e">
        <f>+VLOOKUP(A68,#REF!,3,0)</f>
        <v>#REF!</v>
      </c>
      <c r="F68" s="7" t="e">
        <f>+VLOOKUP(A68,#REF!,10,0)</f>
        <v>#REF!</v>
      </c>
      <c r="G68" s="7" t="e">
        <f>+VLOOKUP(A68,#REF!,13,0)</f>
        <v>#REF!</v>
      </c>
      <c r="H68" s="9" t="e">
        <f t="shared" si="3"/>
        <v>#REF!</v>
      </c>
      <c r="I68" s="7" t="e">
        <f t="shared" si="14"/>
        <v>#REF!</v>
      </c>
      <c r="J68" s="7" t="s">
        <v>975</v>
      </c>
      <c r="K68" s="7" t="e">
        <f>+IF(ISBLANK(VLOOKUP(A68,#REF!,5,0)),"",VLOOKUP(A68,#REF!,5,0))</f>
        <v>#REF!</v>
      </c>
      <c r="L68" s="7" t="e">
        <f>+IF(ISBLANK(VLOOKUP(A68,#REF!,9,0)),"",VLOOKUP(A68,#REF!,9,0))</f>
        <v>#REF!</v>
      </c>
      <c r="M68" s="7" t="e">
        <f t="shared" ref="M68:M82" si="15">+IF(OR(AND(K68=1,L68=1),AND(ISBLANK(K68),ISBLANK(L68)),K68="",L68=""),0,IF(OR(AND(K68=1,L68=2),AND(K68=1,L68=3)),0.25,IF(OR(AND(K68=2,L68=2),AND(K68=3,L68=1),AND(K68=3,L68=2),AND(K68=2,L68=1)),0.5,IF(AND(K68=2,L68=3),0.75,1))))</f>
        <v>#REF!</v>
      </c>
      <c r="N68" s="7" t="e">
        <f t="shared" si="4"/>
        <v>#REF!</v>
      </c>
      <c r="O68" s="7"/>
      <c r="P68" s="7"/>
    </row>
    <row r="69" spans="1:16">
      <c r="A69" s="7" t="s">
        <v>981</v>
      </c>
      <c r="B69" s="7" t="str">
        <f t="shared" si="9"/>
        <v>16</v>
      </c>
      <c r="C69" s="7" t="e">
        <f>+MID(VLOOKUP(A69,#REF!,2,0),6,LEN(VLOOKUP(A69,#REF!,2,0))-6)</f>
        <v>#REF!</v>
      </c>
      <c r="D69" s="7" t="s">
        <v>982</v>
      </c>
      <c r="E69" s="7" t="e">
        <f>+VLOOKUP(A69,#REF!,3,0)</f>
        <v>#REF!</v>
      </c>
      <c r="F69" s="7" t="e">
        <f>+VLOOKUP(A69,#REF!,10,0)</f>
        <v>#REF!</v>
      </c>
      <c r="G69" s="7" t="e">
        <f>+VLOOKUP(A69,#REF!,13,0)</f>
        <v>#REF!</v>
      </c>
      <c r="H69" s="9" t="e">
        <f t="shared" si="3"/>
        <v>#REF!</v>
      </c>
      <c r="I69" s="7" t="e">
        <f t="shared" si="14"/>
        <v>#REF!</v>
      </c>
      <c r="J69" s="7" t="s">
        <v>983</v>
      </c>
      <c r="K69" s="7" t="e">
        <f>+IF(ISBLANK(VLOOKUP(A69,#REF!,5,0)),"",VLOOKUP(A69,#REF!,5,0))</f>
        <v>#REF!</v>
      </c>
      <c r="L69" s="7" t="e">
        <f>+IF(ISBLANK(VLOOKUP(A69,#REF!,9,0)),"",VLOOKUP(A69,#REF!,9,0))</f>
        <v>#REF!</v>
      </c>
      <c r="M69" s="7" t="e">
        <f t="shared" si="15"/>
        <v>#REF!</v>
      </c>
      <c r="N69" s="7" t="e">
        <f t="shared" si="4"/>
        <v>#REF!</v>
      </c>
      <c r="O69" s="7"/>
      <c r="P69" s="7"/>
    </row>
    <row r="70" spans="1:16">
      <c r="A70" s="7" t="s">
        <v>984</v>
      </c>
      <c r="B70" s="7" t="str">
        <f t="shared" si="9"/>
        <v>16</v>
      </c>
      <c r="C70" s="7" t="e">
        <f>+MID(VLOOKUP(A70,#REF!,2,0),6,LEN(VLOOKUP(A70,#REF!,2,0))-6)</f>
        <v>#REF!</v>
      </c>
      <c r="D70" s="7" t="s">
        <v>982</v>
      </c>
      <c r="E70" s="7" t="e">
        <f>+VLOOKUP(A70,#REF!,3,0)</f>
        <v>#REF!</v>
      </c>
      <c r="F70" s="7" t="e">
        <f>+VLOOKUP(A70,#REF!,10,0)</f>
        <v>#REF!</v>
      </c>
      <c r="G70" s="7" t="e">
        <f>+VLOOKUP(A70,#REF!,13,0)</f>
        <v>#REF!</v>
      </c>
      <c r="H70" s="9" t="e">
        <f t="shared" si="3"/>
        <v>#REF!</v>
      </c>
      <c r="I70" s="7" t="e">
        <f t="shared" si="14"/>
        <v>#REF!</v>
      </c>
      <c r="J70" s="7" t="s">
        <v>983</v>
      </c>
      <c r="K70" s="7" t="e">
        <f>+IF(ISBLANK(VLOOKUP(A70,#REF!,5,0)),"",VLOOKUP(A70,#REF!,5,0))</f>
        <v>#REF!</v>
      </c>
      <c r="L70" s="7" t="e">
        <f>+IF(ISBLANK(VLOOKUP(A70,#REF!,9,0)),"",VLOOKUP(A70,#REF!,9,0))</f>
        <v>#REF!</v>
      </c>
      <c r="M70" s="7" t="e">
        <f t="shared" si="15"/>
        <v>#REF!</v>
      </c>
      <c r="N70" s="7" t="e">
        <f t="shared" si="4"/>
        <v>#REF!</v>
      </c>
      <c r="O70" s="7"/>
      <c r="P70" s="7"/>
    </row>
    <row r="71" spans="1:16">
      <c r="A71" s="7" t="s">
        <v>985</v>
      </c>
      <c r="B71" s="7" t="str">
        <f t="shared" si="9"/>
        <v>16</v>
      </c>
      <c r="C71" s="7" t="e">
        <f>+MID(VLOOKUP(A71,#REF!,2,0),6,LEN(VLOOKUP(A71,#REF!,2,0))-6)</f>
        <v>#REF!</v>
      </c>
      <c r="D71" s="7" t="s">
        <v>982</v>
      </c>
      <c r="E71" s="7" t="e">
        <f>+VLOOKUP(A71,#REF!,3,0)</f>
        <v>#REF!</v>
      </c>
      <c r="F71" s="7" t="e">
        <f>+VLOOKUP(A71,#REF!,10,0)</f>
        <v>#REF!</v>
      </c>
      <c r="G71" s="7" t="e">
        <f>+VLOOKUP(A71,#REF!,13,0)</f>
        <v>#REF!</v>
      </c>
      <c r="H71" s="9" t="e">
        <f t="shared" ref="H71:H82" si="16">+_xlfn.RANK.EQ(G71,$G$2:$G$82,1)</f>
        <v>#REF!</v>
      </c>
      <c r="I71" s="7" t="e">
        <f t="shared" si="14"/>
        <v>#REF!</v>
      </c>
      <c r="J71" s="7" t="s">
        <v>983</v>
      </c>
      <c r="K71" s="7" t="e">
        <f>+IF(ISBLANK(VLOOKUP(A71,#REF!,5,0)),"",VLOOKUP(A71,#REF!,5,0))</f>
        <v>#REF!</v>
      </c>
      <c r="L71" s="7" t="e">
        <f>+IF(ISBLANK(VLOOKUP(A71,#REF!,9,0)),"",VLOOKUP(A71,#REF!,9,0))</f>
        <v>#REF!</v>
      </c>
      <c r="M71" s="7" t="e">
        <f t="shared" si="15"/>
        <v>#REF!</v>
      </c>
      <c r="N71" s="7" t="e">
        <f t="shared" ref="N71:N82" si="17">+AVERAGEIF($D$2:$D$82,D71,$M$2:$M$82)</f>
        <v>#REF!</v>
      </c>
      <c r="O71" s="7"/>
      <c r="P71" s="7"/>
    </row>
    <row r="72" spans="1:16">
      <c r="A72" s="7" t="s">
        <v>986</v>
      </c>
      <c r="B72" s="7" t="str">
        <f t="shared" si="9"/>
        <v>16</v>
      </c>
      <c r="C72" s="7" t="e">
        <f>+MID(VLOOKUP(A72,#REF!,2,0),6,LEN(VLOOKUP(A72,#REF!,2,0))-6)</f>
        <v>#REF!</v>
      </c>
      <c r="D72" s="7" t="s">
        <v>982</v>
      </c>
      <c r="E72" s="7" t="e">
        <f>+VLOOKUP(A72,#REF!,3,0)</f>
        <v>#REF!</v>
      </c>
      <c r="F72" s="7" t="e">
        <f>+VLOOKUP(A72,#REF!,10,0)</f>
        <v>#REF!</v>
      </c>
      <c r="G72" s="7" t="e">
        <f>+VLOOKUP(A72,#REF!,13,0)</f>
        <v>#REF!</v>
      </c>
      <c r="H72" s="9" t="e">
        <f t="shared" si="16"/>
        <v>#REF!</v>
      </c>
      <c r="I72" s="7" t="e">
        <f t="shared" si="14"/>
        <v>#REF!</v>
      </c>
      <c r="J72" s="7" t="s">
        <v>983</v>
      </c>
      <c r="K72" s="7" t="e">
        <f>+IF(ISBLANK(VLOOKUP(A72,#REF!,5,0)),"",VLOOKUP(A72,#REF!,5,0))</f>
        <v>#REF!</v>
      </c>
      <c r="L72" s="7" t="e">
        <f>+IF(ISBLANK(VLOOKUP(A72,#REF!,9,0)),"",VLOOKUP(A72,#REF!,9,0))</f>
        <v>#REF!</v>
      </c>
      <c r="M72" s="7" t="e">
        <f t="shared" si="15"/>
        <v>#REF!</v>
      </c>
      <c r="N72" s="7" t="e">
        <f t="shared" si="17"/>
        <v>#REF!</v>
      </c>
      <c r="O72" s="7"/>
      <c r="P72" s="7"/>
    </row>
    <row r="73" spans="1:16">
      <c r="A73" s="7" t="s">
        <v>987</v>
      </c>
      <c r="B73" s="7" t="str">
        <f t="shared" si="9"/>
        <v>16</v>
      </c>
      <c r="C73" s="7" t="e">
        <f>+MID(VLOOKUP(A73,#REF!,2,0),6,LEN(VLOOKUP(A73,#REF!,2,0))-6)</f>
        <v>#REF!</v>
      </c>
      <c r="D73" s="7" t="s">
        <v>982</v>
      </c>
      <c r="E73" s="7" t="e">
        <f>+VLOOKUP(A73,#REF!,3,0)</f>
        <v>#REF!</v>
      </c>
      <c r="F73" s="7" t="e">
        <f>+VLOOKUP(A73,#REF!,10,0)</f>
        <v>#REF!</v>
      </c>
      <c r="G73" s="7" t="e">
        <f>+VLOOKUP(A73,#REF!,13,0)</f>
        <v>#REF!</v>
      </c>
      <c r="H73" s="9" t="e">
        <f t="shared" si="16"/>
        <v>#REF!</v>
      </c>
      <c r="I73" s="7" t="e">
        <f t="shared" si="14"/>
        <v>#REF!</v>
      </c>
      <c r="J73" s="7" t="s">
        <v>983</v>
      </c>
      <c r="K73" s="7" t="e">
        <f>+IF(ISBLANK(VLOOKUP(A73,#REF!,5,0)),"",VLOOKUP(A73,#REF!,5,0))</f>
        <v>#REF!</v>
      </c>
      <c r="L73" s="7" t="e">
        <f>+IF(ISBLANK(VLOOKUP(A73,#REF!,9,0)),"",VLOOKUP(A73,#REF!,9,0))</f>
        <v>#REF!</v>
      </c>
      <c r="M73" s="7" t="e">
        <f t="shared" si="15"/>
        <v>#REF!</v>
      </c>
      <c r="N73" s="7" t="e">
        <f t="shared" si="17"/>
        <v>#REF!</v>
      </c>
      <c r="O73" s="7"/>
      <c r="P73" s="7"/>
    </row>
    <row r="74" spans="1:16">
      <c r="A74" s="7" t="s">
        <v>988</v>
      </c>
      <c r="B74" s="7" t="str">
        <f t="shared" si="9"/>
        <v>17</v>
      </c>
      <c r="C74" s="7" t="e">
        <f>+MID(VLOOKUP(A74,#REF!,2,0),6,LEN(VLOOKUP(A74,#REF!,2,0))-6)</f>
        <v>#REF!</v>
      </c>
      <c r="D74" s="7" t="s">
        <v>982</v>
      </c>
      <c r="E74" s="7" t="e">
        <f>+VLOOKUP(A74,#REF!,3,0)</f>
        <v>#REF!</v>
      </c>
      <c r="F74" s="7" t="e">
        <f>+VLOOKUP(A74,#REF!,10,0)</f>
        <v>#REF!</v>
      </c>
      <c r="G74" s="7" t="e">
        <f>+VLOOKUP(A74,#REF!,13,0)</f>
        <v>#REF!</v>
      </c>
      <c r="H74" s="9" t="e">
        <f t="shared" si="16"/>
        <v>#REF!</v>
      </c>
      <c r="I74" s="7" t="e">
        <f t="shared" si="14"/>
        <v>#REF!</v>
      </c>
      <c r="J74" s="7" t="s">
        <v>989</v>
      </c>
      <c r="K74" s="7" t="e">
        <f>+IF(ISBLANK(VLOOKUP(A74,#REF!,5,0)),"",VLOOKUP(A74,#REF!,5,0))</f>
        <v>#REF!</v>
      </c>
      <c r="L74" s="7" t="e">
        <f>+IF(ISBLANK(VLOOKUP(A74,#REF!,9,0)),"",VLOOKUP(A74,#REF!,9,0))</f>
        <v>#REF!</v>
      </c>
      <c r="M74" s="7" t="e">
        <f t="shared" si="15"/>
        <v>#REF!</v>
      </c>
      <c r="N74" s="7" t="e">
        <f t="shared" si="17"/>
        <v>#REF!</v>
      </c>
      <c r="O74" s="7"/>
      <c r="P74" s="7"/>
    </row>
    <row r="75" spans="1:16">
      <c r="A75" s="7" t="s">
        <v>990</v>
      </c>
      <c r="B75" s="7" t="str">
        <f t="shared" si="9"/>
        <v>17</v>
      </c>
      <c r="C75" s="7" t="e">
        <f>+MID(VLOOKUP(A75,#REF!,2,0),6,LEN(VLOOKUP(A75,#REF!,2,0))-6)</f>
        <v>#REF!</v>
      </c>
      <c r="D75" s="7" t="s">
        <v>982</v>
      </c>
      <c r="E75" s="7" t="e">
        <f>+VLOOKUP(A75,#REF!,3,0)</f>
        <v>#REF!</v>
      </c>
      <c r="F75" s="7" t="e">
        <f>+VLOOKUP(A75,#REF!,10,0)</f>
        <v>#REF!</v>
      </c>
      <c r="G75" s="7" t="e">
        <f>+VLOOKUP(A75,#REF!,13,0)</f>
        <v>#REF!</v>
      </c>
      <c r="H75" s="9" t="e">
        <f t="shared" si="16"/>
        <v>#REF!</v>
      </c>
      <c r="I75" s="7" t="e">
        <f t="shared" si="14"/>
        <v>#REF!</v>
      </c>
      <c r="J75" s="7" t="s">
        <v>989</v>
      </c>
      <c r="K75" s="7" t="e">
        <f>+IF(ISBLANK(VLOOKUP(A75,#REF!,5,0)),"",VLOOKUP(A75,#REF!,5,0))</f>
        <v>#REF!</v>
      </c>
      <c r="L75" s="7" t="e">
        <f>+IF(ISBLANK(VLOOKUP(A75,#REF!,9,0)),"",VLOOKUP(A75,#REF!,9,0))</f>
        <v>#REF!</v>
      </c>
      <c r="M75" s="7" t="e">
        <f t="shared" si="15"/>
        <v>#REF!</v>
      </c>
      <c r="N75" s="7" t="e">
        <f t="shared" si="17"/>
        <v>#REF!</v>
      </c>
      <c r="O75" s="7"/>
      <c r="P75" s="7"/>
    </row>
    <row r="76" spans="1:16">
      <c r="A76" s="7" t="s">
        <v>991</v>
      </c>
      <c r="B76" s="7" t="str">
        <f t="shared" si="9"/>
        <v>17</v>
      </c>
      <c r="C76" s="7" t="e">
        <f>+MID(VLOOKUP(A76,#REF!,2,0),6,LEN(VLOOKUP(A76,#REF!,2,0))-6)</f>
        <v>#REF!</v>
      </c>
      <c r="D76" s="7" t="s">
        <v>982</v>
      </c>
      <c r="E76" s="7" t="e">
        <f>+VLOOKUP(A76,#REF!,3,0)</f>
        <v>#REF!</v>
      </c>
      <c r="F76" s="7" t="e">
        <f>+VLOOKUP(A76,#REF!,10,0)</f>
        <v>#REF!</v>
      </c>
      <c r="G76" s="7" t="e">
        <f>+VLOOKUP(A76,#REF!,13,0)</f>
        <v>#REF!</v>
      </c>
      <c r="H76" s="9" t="e">
        <f t="shared" si="16"/>
        <v>#REF!</v>
      </c>
      <c r="I76" s="7" t="e">
        <f t="shared" si="14"/>
        <v>#REF!</v>
      </c>
      <c r="J76" s="7" t="s">
        <v>989</v>
      </c>
      <c r="K76" s="7" t="e">
        <f>+IF(ISBLANK(VLOOKUP(A76,#REF!,5,0)),"",VLOOKUP(A76,#REF!,5,0))</f>
        <v>#REF!</v>
      </c>
      <c r="L76" s="7" t="e">
        <f>+IF(ISBLANK(VLOOKUP(A76,#REF!,9,0)),"",VLOOKUP(A76,#REF!,9,0))</f>
        <v>#REF!</v>
      </c>
      <c r="M76" s="7" t="e">
        <f t="shared" si="15"/>
        <v>#REF!</v>
      </c>
      <c r="N76" s="7" t="e">
        <f t="shared" si="17"/>
        <v>#REF!</v>
      </c>
      <c r="O76" s="7"/>
      <c r="P76" s="7"/>
    </row>
    <row r="77" spans="1:16">
      <c r="A77" s="7" t="s">
        <v>992</v>
      </c>
      <c r="B77" s="7" t="str">
        <f t="shared" si="9"/>
        <v>17</v>
      </c>
      <c r="C77" s="7" t="e">
        <f>+MID(VLOOKUP(A77,#REF!,2,0),6,LEN(VLOOKUP(A77,#REF!,2,0))-6)</f>
        <v>#REF!</v>
      </c>
      <c r="D77" s="7" t="s">
        <v>982</v>
      </c>
      <c r="E77" s="7" t="e">
        <f>+VLOOKUP(A77,#REF!,3,0)</f>
        <v>#REF!</v>
      </c>
      <c r="F77" s="7" t="e">
        <f>+VLOOKUP(A77,#REF!,10,0)</f>
        <v>#REF!</v>
      </c>
      <c r="G77" s="7" t="e">
        <f>+VLOOKUP(A77,#REF!,13,0)</f>
        <v>#REF!</v>
      </c>
      <c r="H77" s="9" t="e">
        <f t="shared" si="16"/>
        <v>#REF!</v>
      </c>
      <c r="I77" s="7" t="e">
        <f t="shared" si="14"/>
        <v>#REF!</v>
      </c>
      <c r="J77" s="7" t="s">
        <v>989</v>
      </c>
      <c r="K77" s="7" t="e">
        <f>+IF(ISBLANK(VLOOKUP(A77,#REF!,5,0)),"",VLOOKUP(A77,#REF!,5,0))</f>
        <v>#REF!</v>
      </c>
      <c r="L77" s="7" t="e">
        <f>+IF(ISBLANK(VLOOKUP(A77,#REF!,9,0)),"",VLOOKUP(A77,#REF!,9,0))</f>
        <v>#REF!</v>
      </c>
      <c r="M77" s="7" t="e">
        <f t="shared" si="15"/>
        <v>#REF!</v>
      </c>
      <c r="N77" s="7" t="e">
        <f t="shared" si="17"/>
        <v>#REF!</v>
      </c>
      <c r="O77" s="7"/>
      <c r="P77" s="7"/>
    </row>
    <row r="78" spans="1:16">
      <c r="A78" s="7" t="s">
        <v>993</v>
      </c>
      <c r="B78" s="7" t="str">
        <f t="shared" si="9"/>
        <v>17</v>
      </c>
      <c r="C78" s="7" t="e">
        <f>+MID(VLOOKUP(A78,#REF!,2,0),6,LEN(VLOOKUP(A78,#REF!,2,0))-6)</f>
        <v>#REF!</v>
      </c>
      <c r="D78" s="7" t="s">
        <v>982</v>
      </c>
      <c r="E78" s="7" t="e">
        <f>+VLOOKUP(A78,#REF!,3,0)</f>
        <v>#REF!</v>
      </c>
      <c r="F78" s="7" t="e">
        <f>+VLOOKUP(A78,#REF!,10,0)</f>
        <v>#REF!</v>
      </c>
      <c r="G78" s="7" t="e">
        <f>+VLOOKUP(A78,#REF!,13,0)</f>
        <v>#REF!</v>
      </c>
      <c r="H78" s="9" t="e">
        <f t="shared" si="16"/>
        <v>#REF!</v>
      </c>
      <c r="I78" s="7" t="e">
        <f t="shared" si="14"/>
        <v>#REF!</v>
      </c>
      <c r="J78" s="7" t="s">
        <v>989</v>
      </c>
      <c r="K78" s="7" t="e">
        <f>+IF(ISBLANK(VLOOKUP(A78,#REF!,5,0)),"",VLOOKUP(A78,#REF!,5,0))</f>
        <v>#REF!</v>
      </c>
      <c r="L78" s="7" t="e">
        <f>+IF(ISBLANK(VLOOKUP(A78,#REF!,9,0)),"",VLOOKUP(A78,#REF!,9,0))</f>
        <v>#REF!</v>
      </c>
      <c r="M78" s="7" t="e">
        <f t="shared" si="15"/>
        <v>#REF!</v>
      </c>
      <c r="N78" s="7" t="e">
        <f t="shared" si="17"/>
        <v>#REF!</v>
      </c>
      <c r="O78" s="7"/>
      <c r="P78" s="7"/>
    </row>
    <row r="79" spans="1:16">
      <c r="A79" s="7" t="s">
        <v>994</v>
      </c>
      <c r="B79" s="7" t="str">
        <f t="shared" si="9"/>
        <v>17</v>
      </c>
      <c r="C79" s="7" t="e">
        <f>+MID(VLOOKUP(A79,#REF!,2,0),6,LEN(VLOOKUP(A79,#REF!,2,0))-6)</f>
        <v>#REF!</v>
      </c>
      <c r="D79" s="7" t="s">
        <v>982</v>
      </c>
      <c r="E79" s="7" t="e">
        <f>+VLOOKUP(A79,#REF!,3,0)</f>
        <v>#REF!</v>
      </c>
      <c r="F79" s="7" t="e">
        <f>+VLOOKUP(A79,#REF!,10,0)</f>
        <v>#REF!</v>
      </c>
      <c r="G79" s="7" t="e">
        <f>+VLOOKUP(A79,#REF!,13,0)</f>
        <v>#REF!</v>
      </c>
      <c r="H79" s="9" t="e">
        <f t="shared" si="16"/>
        <v>#REF!</v>
      </c>
      <c r="I79" s="7" t="e">
        <f t="shared" si="14"/>
        <v>#REF!</v>
      </c>
      <c r="J79" s="7" t="s">
        <v>989</v>
      </c>
      <c r="K79" s="7" t="e">
        <f>+IF(ISBLANK(VLOOKUP(A79,#REF!,5,0)),"",VLOOKUP(A79,#REF!,5,0))</f>
        <v>#REF!</v>
      </c>
      <c r="L79" s="7" t="e">
        <f>+IF(ISBLANK(VLOOKUP(A79,#REF!,9,0)),"",VLOOKUP(A79,#REF!,9,0))</f>
        <v>#REF!</v>
      </c>
      <c r="M79" s="7" t="e">
        <f t="shared" si="15"/>
        <v>#REF!</v>
      </c>
      <c r="N79" s="7" t="e">
        <f t="shared" si="17"/>
        <v>#REF!</v>
      </c>
      <c r="O79" s="7"/>
      <c r="P79" s="7"/>
    </row>
    <row r="80" spans="1:16">
      <c r="A80" s="7" t="s">
        <v>995</v>
      </c>
      <c r="B80" s="7" t="str">
        <f t="shared" si="9"/>
        <v>17</v>
      </c>
      <c r="C80" s="7" t="e">
        <f>+MID(VLOOKUP(A80,#REF!,2,0),6,LEN(VLOOKUP(A80,#REF!,2,0))-6)</f>
        <v>#REF!</v>
      </c>
      <c r="D80" s="7" t="s">
        <v>982</v>
      </c>
      <c r="E80" s="7" t="e">
        <f>+VLOOKUP(A80,#REF!,3,0)</f>
        <v>#REF!</v>
      </c>
      <c r="F80" s="7" t="e">
        <f>+VLOOKUP(A80,#REF!,10,0)</f>
        <v>#REF!</v>
      </c>
      <c r="G80" s="7" t="e">
        <f>+VLOOKUP(A80,#REF!,13,0)</f>
        <v>#REF!</v>
      </c>
      <c r="H80" s="9" t="e">
        <f t="shared" si="16"/>
        <v>#REF!</v>
      </c>
      <c r="I80" s="7" t="e">
        <f t="shared" si="14"/>
        <v>#REF!</v>
      </c>
      <c r="J80" s="7" t="s">
        <v>989</v>
      </c>
      <c r="K80" s="7" t="e">
        <f>+IF(ISBLANK(VLOOKUP(A80,#REF!,5,0)),"",VLOOKUP(A80,#REF!,5,0))</f>
        <v>#REF!</v>
      </c>
      <c r="L80" s="7" t="e">
        <f>+IF(ISBLANK(VLOOKUP(A80,#REF!,9,0)),"",VLOOKUP(A80,#REF!,9,0))</f>
        <v>#REF!</v>
      </c>
      <c r="M80" s="7" t="e">
        <f t="shared" si="15"/>
        <v>#REF!</v>
      </c>
      <c r="N80" s="7" t="e">
        <f t="shared" si="17"/>
        <v>#REF!</v>
      </c>
      <c r="O80" s="7"/>
      <c r="P80" s="7"/>
    </row>
    <row r="81" spans="1:16">
      <c r="A81" s="7" t="s">
        <v>996</v>
      </c>
      <c r="B81" s="7" t="str">
        <f t="shared" si="9"/>
        <v>17</v>
      </c>
      <c r="C81" s="7" t="e">
        <f>+MID(VLOOKUP(A81,#REF!,2,0),6,LEN(VLOOKUP(A81,#REF!,2,0))-6)</f>
        <v>#REF!</v>
      </c>
      <c r="D81" s="7" t="s">
        <v>982</v>
      </c>
      <c r="E81" s="7" t="e">
        <f>+VLOOKUP(A81,#REF!,3,0)</f>
        <v>#REF!</v>
      </c>
      <c r="F81" s="7" t="e">
        <f>+VLOOKUP(A81,#REF!,10,0)</f>
        <v>#REF!</v>
      </c>
      <c r="G81" s="7" t="e">
        <f>+VLOOKUP(A81,#REF!,13,0)</f>
        <v>#REF!</v>
      </c>
      <c r="H81" s="9" t="e">
        <f t="shared" si="16"/>
        <v>#REF!</v>
      </c>
      <c r="I81" s="7" t="e">
        <f t="shared" si="14"/>
        <v>#REF!</v>
      </c>
      <c r="J81" s="7" t="s">
        <v>989</v>
      </c>
      <c r="K81" s="7" t="e">
        <f>+IF(ISBLANK(VLOOKUP(A81,#REF!,5,0)),"",VLOOKUP(A81,#REF!,5,0))</f>
        <v>#REF!</v>
      </c>
      <c r="L81" s="7" t="e">
        <f>+IF(ISBLANK(VLOOKUP(A81,#REF!,9,0)),"",VLOOKUP(A81,#REF!,9,0))</f>
        <v>#REF!</v>
      </c>
      <c r="M81" s="7" t="e">
        <f t="shared" si="15"/>
        <v>#REF!</v>
      </c>
      <c r="N81" s="7" t="e">
        <f t="shared" si="17"/>
        <v>#REF!</v>
      </c>
      <c r="O81" s="7"/>
      <c r="P81" s="7"/>
    </row>
    <row r="82" spans="1:16">
      <c r="A82" s="7" t="s">
        <v>997</v>
      </c>
      <c r="B82" s="7" t="str">
        <f t="shared" si="9"/>
        <v>17</v>
      </c>
      <c r="C82" s="7" t="e">
        <f>+MID(VLOOKUP(A82,#REF!,2,0),6,LEN(VLOOKUP(A82,#REF!,2,0))-6)</f>
        <v>#REF!</v>
      </c>
      <c r="D82" s="7" t="s">
        <v>982</v>
      </c>
      <c r="E82" s="7" t="e">
        <f>+VLOOKUP(A82,#REF!,3,0)</f>
        <v>#REF!</v>
      </c>
      <c r="F82" s="7" t="e">
        <f>+VLOOKUP(A82,#REF!,10,0)</f>
        <v>#REF!</v>
      </c>
      <c r="G82" s="7" t="e">
        <f>+VLOOKUP(A82,#REF!,13,0)</f>
        <v>#REF!</v>
      </c>
      <c r="H82" s="9" t="e">
        <f t="shared" si="16"/>
        <v>#REF!</v>
      </c>
      <c r="I82" s="7" t="e">
        <f t="shared" si="14"/>
        <v>#REF!</v>
      </c>
      <c r="J82" s="7" t="s">
        <v>989</v>
      </c>
      <c r="K82" s="7" t="e">
        <f>+IF(ISBLANK(VLOOKUP(A82,#REF!,5,0)),"",VLOOKUP(A82,#REF!,5,0))</f>
        <v>#REF!</v>
      </c>
      <c r="L82" s="7" t="e">
        <f>+IF(ISBLANK(VLOOKUP(A82,#REF!,9,0)),"",VLOOKUP(A82,#REF!,9,0))</f>
        <v>#REF!</v>
      </c>
      <c r="M82" s="7" t="e">
        <f t="shared" si="15"/>
        <v>#REF!</v>
      </c>
      <c r="N82" s="7" t="e">
        <f t="shared" si="17"/>
        <v>#REF!</v>
      </c>
      <c r="O82" s="7"/>
      <c r="P82" s="7"/>
    </row>
  </sheetData>
  <sheetProtection password="D72A"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2F9D-3389-450F-ABDA-B3912E0955E2}">
  <sheetPr>
    <tabColor theme="0" tint="-0.499984740745262"/>
  </sheetPr>
  <dimension ref="B1:H48"/>
  <sheetViews>
    <sheetView topLeftCell="A22" workbookViewId="0">
      <selection activeCell="H28" sqref="H28"/>
    </sheetView>
  </sheetViews>
  <sheetFormatPr defaultColWidth="11.42578125" defaultRowHeight="15.75"/>
  <cols>
    <col min="1" max="1" width="11.42578125" style="76"/>
    <col min="2" max="2" width="8.85546875" style="75" customWidth="1"/>
    <col min="3" max="4" width="11.42578125" style="75"/>
    <col min="5" max="5" width="22.28515625" style="75" customWidth="1"/>
    <col min="6" max="6" width="39.140625" style="75" customWidth="1"/>
    <col min="7" max="7" width="23.140625" style="75" customWidth="1"/>
    <col min="8" max="8" width="40.5703125" style="75" customWidth="1"/>
    <col min="9" max="16384" width="11.42578125" style="76"/>
  </cols>
  <sheetData>
    <row r="1" spans="2:8" ht="16.5" thickBot="1"/>
    <row r="2" spans="2:8" ht="19.5" customHeight="1">
      <c r="B2" s="183"/>
      <c r="C2" s="184"/>
      <c r="D2" s="185"/>
      <c r="E2" s="192" t="s">
        <v>36</v>
      </c>
      <c r="F2" s="193"/>
      <c r="G2" s="194"/>
      <c r="H2" s="77" t="s">
        <v>37</v>
      </c>
    </row>
    <row r="3" spans="2:8" ht="19.5" customHeight="1">
      <c r="B3" s="186"/>
      <c r="C3" s="187"/>
      <c r="D3" s="188"/>
      <c r="E3" s="195" t="s">
        <v>38</v>
      </c>
      <c r="F3" s="196"/>
      <c r="G3" s="197"/>
      <c r="H3" s="198" t="s">
        <v>39</v>
      </c>
    </row>
    <row r="4" spans="2:8" ht="19.5" customHeight="1" thickBot="1">
      <c r="B4" s="189"/>
      <c r="C4" s="190"/>
      <c r="D4" s="191"/>
      <c r="E4" s="200" t="s">
        <v>40</v>
      </c>
      <c r="F4" s="201"/>
      <c r="G4" s="202"/>
      <c r="H4" s="199"/>
    </row>
    <row r="5" spans="2:8" ht="69" customHeight="1" thickBot="1">
      <c r="B5" s="180" t="s">
        <v>41</v>
      </c>
      <c r="C5" s="181"/>
      <c r="D5" s="181"/>
      <c r="E5" s="181"/>
      <c r="F5" s="181"/>
      <c r="G5" s="181"/>
      <c r="H5" s="182"/>
    </row>
    <row r="6" spans="2:8" ht="18.75" customHeight="1" thickBot="1">
      <c r="B6" s="206" t="s">
        <v>42</v>
      </c>
      <c r="C6" s="207"/>
      <c r="D6" s="207"/>
      <c r="E6" s="207"/>
      <c r="F6" s="207"/>
      <c r="G6" s="207"/>
      <c r="H6" s="208"/>
    </row>
    <row r="7" spans="2:8" ht="65.25" customHeight="1" thickBot="1">
      <c r="B7" s="180" t="s">
        <v>43</v>
      </c>
      <c r="C7" s="181"/>
      <c r="D7" s="181"/>
      <c r="E7" s="181"/>
      <c r="F7" s="181"/>
      <c r="G7" s="181"/>
      <c r="H7" s="182"/>
    </row>
    <row r="8" spans="2:8" ht="16.5" thickBot="1">
      <c r="B8" s="209" t="s">
        <v>44</v>
      </c>
      <c r="C8" s="210"/>
      <c r="D8" s="210"/>
      <c r="E8" s="210"/>
      <c r="F8" s="210"/>
      <c r="G8" s="210"/>
      <c r="H8" s="211"/>
    </row>
    <row r="9" spans="2:8" ht="48" thickBot="1">
      <c r="B9" s="78" t="s">
        <v>45</v>
      </c>
      <c r="C9" s="212" t="s">
        <v>46</v>
      </c>
      <c r="D9" s="212"/>
      <c r="E9" s="212"/>
      <c r="F9" s="79" t="s">
        <v>47</v>
      </c>
      <c r="G9" s="79" t="s">
        <v>48</v>
      </c>
      <c r="H9" s="80" t="s">
        <v>49</v>
      </c>
    </row>
    <row r="10" spans="2:8" ht="31.5">
      <c r="B10" s="213">
        <v>1</v>
      </c>
      <c r="C10" s="216" t="s">
        <v>50</v>
      </c>
      <c r="D10" s="217"/>
      <c r="E10" s="218"/>
      <c r="F10" s="81" t="s">
        <v>51</v>
      </c>
      <c r="G10" s="82">
        <v>5</v>
      </c>
      <c r="H10" s="203" t="s">
        <v>52</v>
      </c>
    </row>
    <row r="11" spans="2:8" ht="47.25">
      <c r="B11" s="214"/>
      <c r="C11" s="219"/>
      <c r="D11" s="220"/>
      <c r="E11" s="221"/>
      <c r="F11" s="83" t="s">
        <v>53</v>
      </c>
      <c r="G11" s="84">
        <v>3</v>
      </c>
      <c r="H11" s="204"/>
    </row>
    <row r="12" spans="2:8" ht="141.75">
      <c r="B12" s="214"/>
      <c r="C12" s="219"/>
      <c r="D12" s="220"/>
      <c r="E12" s="221"/>
      <c r="F12" s="83" t="s">
        <v>54</v>
      </c>
      <c r="G12" s="84">
        <v>3</v>
      </c>
      <c r="H12" s="204"/>
    </row>
    <row r="13" spans="2:8" ht="110.25">
      <c r="B13" s="214"/>
      <c r="C13" s="219"/>
      <c r="D13" s="220"/>
      <c r="E13" s="221"/>
      <c r="F13" s="83" t="s">
        <v>55</v>
      </c>
      <c r="G13" s="84">
        <v>7</v>
      </c>
      <c r="H13" s="204"/>
    </row>
    <row r="14" spans="2:8" ht="68.25" customHeight="1" thickBot="1">
      <c r="B14" s="215"/>
      <c r="C14" s="222"/>
      <c r="D14" s="223"/>
      <c r="E14" s="224"/>
      <c r="F14" s="85" t="s">
        <v>56</v>
      </c>
      <c r="G14" s="86">
        <v>6</v>
      </c>
      <c r="H14" s="205"/>
    </row>
    <row r="15" spans="2:8" ht="94.5">
      <c r="B15" s="213">
        <v>2</v>
      </c>
      <c r="C15" s="216" t="s">
        <v>57</v>
      </c>
      <c r="D15" s="217"/>
      <c r="E15" s="218"/>
      <c r="F15" s="81" t="s">
        <v>58</v>
      </c>
      <c r="G15" s="82">
        <v>3</v>
      </c>
      <c r="H15" s="203" t="s">
        <v>52</v>
      </c>
    </row>
    <row r="16" spans="2:8" ht="94.5">
      <c r="B16" s="214"/>
      <c r="C16" s="219"/>
      <c r="D16" s="220"/>
      <c r="E16" s="221"/>
      <c r="F16" s="83" t="s">
        <v>59</v>
      </c>
      <c r="G16" s="84">
        <v>5</v>
      </c>
      <c r="H16" s="204"/>
    </row>
    <row r="17" spans="2:8" ht="63">
      <c r="B17" s="214"/>
      <c r="C17" s="219"/>
      <c r="D17" s="220"/>
      <c r="E17" s="221"/>
      <c r="F17" s="83" t="s">
        <v>60</v>
      </c>
      <c r="G17" s="84">
        <v>4</v>
      </c>
      <c r="H17" s="204"/>
    </row>
    <row r="18" spans="2:8" ht="32.25" thickBot="1">
      <c r="B18" s="215"/>
      <c r="C18" s="222"/>
      <c r="D18" s="223"/>
      <c r="E18" s="224"/>
      <c r="F18" s="85" t="s">
        <v>61</v>
      </c>
      <c r="G18" s="86">
        <v>5</v>
      </c>
      <c r="H18" s="205"/>
    </row>
    <row r="19" spans="2:8" ht="94.5">
      <c r="B19" s="213">
        <v>3</v>
      </c>
      <c r="C19" s="216" t="s">
        <v>62</v>
      </c>
      <c r="D19" s="217"/>
      <c r="E19" s="218"/>
      <c r="F19" s="81" t="s">
        <v>63</v>
      </c>
      <c r="G19" s="82">
        <v>3</v>
      </c>
      <c r="H19" s="203" t="s">
        <v>52</v>
      </c>
    </row>
    <row r="20" spans="2:8" ht="47.25">
      <c r="B20" s="214"/>
      <c r="C20" s="219"/>
      <c r="D20" s="220"/>
      <c r="E20" s="221"/>
      <c r="F20" s="83" t="s">
        <v>64</v>
      </c>
      <c r="G20" s="84">
        <v>4</v>
      </c>
      <c r="H20" s="204"/>
    </row>
    <row r="21" spans="2:8" ht="95.25" thickBot="1">
      <c r="B21" s="215"/>
      <c r="C21" s="222"/>
      <c r="D21" s="223"/>
      <c r="E21" s="224"/>
      <c r="F21" s="85" t="s">
        <v>65</v>
      </c>
      <c r="G21" s="86">
        <v>5</v>
      </c>
      <c r="H21" s="205"/>
    </row>
    <row r="22" spans="2:8" ht="78.75">
      <c r="B22" s="213">
        <v>4</v>
      </c>
      <c r="C22" s="216" t="s">
        <v>66</v>
      </c>
      <c r="D22" s="217"/>
      <c r="E22" s="218"/>
      <c r="F22" s="81" t="s">
        <v>67</v>
      </c>
      <c r="G22" s="82">
        <v>4</v>
      </c>
      <c r="H22" s="203" t="s">
        <v>52</v>
      </c>
    </row>
    <row r="23" spans="2:8" ht="94.5">
      <c r="B23" s="214"/>
      <c r="C23" s="219"/>
      <c r="D23" s="220"/>
      <c r="E23" s="221"/>
      <c r="F23" s="83" t="s">
        <v>68</v>
      </c>
      <c r="G23" s="84">
        <v>4</v>
      </c>
      <c r="H23" s="204"/>
    </row>
    <row r="24" spans="2:8" ht="63.75" thickBot="1">
      <c r="B24" s="215"/>
      <c r="C24" s="222"/>
      <c r="D24" s="223"/>
      <c r="E24" s="224"/>
      <c r="F24" s="85" t="s">
        <v>69</v>
      </c>
      <c r="G24" s="86">
        <v>6</v>
      </c>
      <c r="H24" s="205"/>
    </row>
    <row r="25" spans="2:8" ht="78.75">
      <c r="B25" s="213">
        <v>5</v>
      </c>
      <c r="C25" s="216" t="s">
        <v>70</v>
      </c>
      <c r="D25" s="217"/>
      <c r="E25" s="218"/>
      <c r="F25" s="81" t="s">
        <v>71</v>
      </c>
      <c r="G25" s="82">
        <v>5</v>
      </c>
      <c r="H25" s="203" t="s">
        <v>52</v>
      </c>
    </row>
    <row r="26" spans="2:8" ht="63.75" thickBot="1">
      <c r="B26" s="214"/>
      <c r="C26" s="219"/>
      <c r="D26" s="220"/>
      <c r="E26" s="221"/>
      <c r="F26" s="87" t="s">
        <v>72</v>
      </c>
      <c r="G26" s="88">
        <v>9</v>
      </c>
      <c r="H26" s="205"/>
    </row>
    <row r="27" spans="2:8" ht="22.5" customHeight="1" thickBot="1">
      <c r="B27" s="225" t="s">
        <v>73</v>
      </c>
      <c r="C27" s="226"/>
      <c r="D27" s="226"/>
      <c r="E27" s="226"/>
      <c r="F27" s="226"/>
      <c r="G27" s="226"/>
      <c r="H27" s="89" t="s">
        <v>74</v>
      </c>
    </row>
    <row r="28" spans="2:8" ht="22.5" customHeight="1" thickBot="1">
      <c r="B28" s="225" t="s">
        <v>75</v>
      </c>
      <c r="C28" s="226"/>
      <c r="D28" s="226"/>
      <c r="E28" s="226"/>
      <c r="F28" s="226"/>
      <c r="G28" s="226"/>
      <c r="H28" s="90" t="s">
        <v>76</v>
      </c>
    </row>
    <row r="29" spans="2:8" ht="22.5" customHeight="1" thickBot="1">
      <c r="B29" s="225" t="s">
        <v>77</v>
      </c>
      <c r="C29" s="226"/>
      <c r="D29" s="226"/>
      <c r="E29" s="226"/>
      <c r="F29" s="226"/>
      <c r="G29" s="226"/>
      <c r="H29" s="90" t="s">
        <v>78</v>
      </c>
    </row>
    <row r="30" spans="2:8" ht="44.25" customHeight="1" thickBot="1">
      <c r="B30" s="227" t="s">
        <v>79</v>
      </c>
      <c r="C30" s="228"/>
      <c r="D30" s="228"/>
      <c r="E30" s="228"/>
      <c r="F30" s="228"/>
      <c r="G30" s="228"/>
      <c r="H30" s="229"/>
    </row>
    <row r="31" spans="2:8" ht="45.75" customHeight="1" thickBot="1">
      <c r="B31" s="227" t="s">
        <v>80</v>
      </c>
      <c r="C31" s="228"/>
      <c r="D31" s="228"/>
      <c r="E31" s="228"/>
      <c r="F31" s="228"/>
      <c r="G31" s="228"/>
      <c r="H31" s="229"/>
    </row>
    <row r="32" spans="2:8" ht="48" customHeight="1" thickBot="1">
      <c r="B32" s="230" t="s">
        <v>81</v>
      </c>
      <c r="C32" s="231"/>
      <c r="D32" s="231"/>
      <c r="E32" s="231"/>
      <c r="F32" s="231"/>
      <c r="G32" s="231"/>
      <c r="H32" s="232"/>
    </row>
    <row r="33" s="76" customFormat="1" ht="15"/>
    <row r="34" s="76" customFormat="1" ht="15"/>
    <row r="35" s="76" customFormat="1" ht="15"/>
    <row r="36" s="76" customFormat="1" ht="15"/>
    <row r="37" s="76" customFormat="1" ht="15"/>
    <row r="38" s="76" customFormat="1" ht="15"/>
    <row r="39" s="76" customFormat="1" ht="15"/>
    <row r="40" s="76" customFormat="1" ht="15"/>
    <row r="41" s="76" customFormat="1" ht="15"/>
    <row r="42" s="76" customFormat="1" ht="15"/>
    <row r="43" s="76" customFormat="1" ht="15"/>
    <row r="44" s="76" customFormat="1" ht="15"/>
    <row r="45" s="76" customFormat="1" ht="15"/>
    <row r="46" s="76" customFormat="1" ht="15"/>
    <row r="47" s="76" customFormat="1" ht="15"/>
    <row r="48" s="76" customFormat="1" ht="15"/>
  </sheetData>
  <sheetProtection algorithmName="SHA-512" hashValue="nQpT8Uq2xPjtZLXoAhWDNsJ3r/vYx0MN9H7YCr8kplVt+qfkl54Byl/jHVsUATI7ItPerPavhP8HcjBUVIVwVg==" saltValue="CGq6XENnloEKv9Lg1tFHHA==" spinCount="100000" sheet="1" objects="1" scenarios="1"/>
  <mergeCells count="31">
    <mergeCell ref="H25:H26"/>
    <mergeCell ref="B28:G28"/>
    <mergeCell ref="B31:H31"/>
    <mergeCell ref="B32:H32"/>
    <mergeCell ref="B15:B18"/>
    <mergeCell ref="C15:E18"/>
    <mergeCell ref="B19:B21"/>
    <mergeCell ref="C19:E21"/>
    <mergeCell ref="B22:B24"/>
    <mergeCell ref="C22:E24"/>
    <mergeCell ref="B29:G29"/>
    <mergeCell ref="B25:B26"/>
    <mergeCell ref="C25:E26"/>
    <mergeCell ref="B27:G27"/>
    <mergeCell ref="B30:H30"/>
    <mergeCell ref="H15:H18"/>
    <mergeCell ref="H19:H21"/>
    <mergeCell ref="H22:H24"/>
    <mergeCell ref="B6:H6"/>
    <mergeCell ref="B7:H7"/>
    <mergeCell ref="B8:H8"/>
    <mergeCell ref="C9:E9"/>
    <mergeCell ref="B10:B14"/>
    <mergeCell ref="C10:E14"/>
    <mergeCell ref="H10:H14"/>
    <mergeCell ref="B5:H5"/>
    <mergeCell ref="B2:D4"/>
    <mergeCell ref="E2:G2"/>
    <mergeCell ref="E3:G3"/>
    <mergeCell ref="H3:H4"/>
    <mergeCell ref="E4:G4"/>
  </mergeCells>
  <hyperlinks>
    <hyperlink ref="H10:H14" location="'Ambiente de Control'!A1" display="Clic para visualizar el componente" xr:uid="{0CD28A63-8DDD-48C6-829A-23F38B0F614E}"/>
    <hyperlink ref="H15:H18" location="'Evaluación de riesgos'!A1" display="Clic para visualizar el componente" xr:uid="{475BD9F9-E3D5-4103-A0F5-30775AE7969D}"/>
    <hyperlink ref="H19:H21" location="'Actividades de control'!A1" display="Clic para visualizar el componente" xr:uid="{9382ECF8-37E0-45DD-AF2A-6C212CDF5824}"/>
    <hyperlink ref="H22:H24" location="'Info y comunicación'!A1" display="Clic para visualizar el componente" xr:uid="{E34BDDCD-CE22-4C17-993A-28CCF3D942BA}"/>
    <hyperlink ref="H25:H26" location="'Actividades de monitoreo'!A1" display="Clic para visualizar el componente" xr:uid="{01D48A22-FF73-4651-9142-76A53C2DD201}"/>
    <hyperlink ref="H27" location="Conclusiones!A1" display="Conclusiones!A1" xr:uid="{7C2F420A-928E-4EF9-87C9-5F9761FE1FC6}"/>
    <hyperlink ref="H28" location="Instructivo!A1" display="Instructivo!A1" xr:uid="{36B1C988-5A45-4ABD-AE25-1CA96FEF2B5B}"/>
    <hyperlink ref="H29" location="Definiciones!A1" display="Definiciones!A1" xr:uid="{30C16F10-1542-4CD0-AA3B-9163BDC999C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1D57-DA18-47F4-B21F-25CEA7E689E3}">
  <sheetPr>
    <tabColor rgb="FFFF9900"/>
  </sheetPr>
  <dimension ref="A4:O352"/>
  <sheetViews>
    <sheetView topLeftCell="A10" workbookViewId="0">
      <selection activeCell="H34" sqref="H34"/>
    </sheetView>
  </sheetViews>
  <sheetFormatPr defaultColWidth="3.140625" defaultRowHeight="16.5" zeroHeight="1"/>
  <cols>
    <col min="1" max="1" width="11.7109375" style="91" customWidth="1"/>
    <col min="2" max="2" width="3.5703125" style="91" hidden="1" customWidth="1"/>
    <col min="3" max="3" width="42.5703125" style="91" customWidth="1"/>
    <col min="4" max="4" width="36.140625" style="91" customWidth="1"/>
    <col min="5" max="5" width="41.140625" style="91" customWidth="1"/>
    <col min="6" max="6" width="8.140625" style="91" customWidth="1"/>
    <col min="7" max="7" width="3.5703125" style="91" bestFit="1" customWidth="1"/>
    <col min="8" max="9" width="39.85546875" style="91" customWidth="1"/>
    <col min="10" max="10" width="7.42578125" style="91" customWidth="1"/>
    <col min="11" max="11" width="19" style="91" customWidth="1"/>
    <col min="12" max="12" width="3.42578125" style="92" customWidth="1"/>
    <col min="13" max="13" width="23.140625" style="92" customWidth="1"/>
    <col min="14" max="14" width="12.28515625" style="93" customWidth="1"/>
    <col min="15" max="15" width="12.28515625" style="94" customWidth="1"/>
    <col min="16" max="16384" width="3.140625" style="91"/>
  </cols>
  <sheetData>
    <row r="4" spans="5:10" ht="9.9499999999999993" customHeight="1"/>
    <row r="5" spans="5:10" ht="9.9499999999999993" customHeight="1"/>
    <row r="6" spans="5:10" ht="9.9499999999999993" customHeight="1"/>
    <row r="7" spans="5:10" ht="9.9499999999999993" customHeight="1"/>
    <row r="8" spans="5:10" ht="9.9499999999999993" customHeight="1"/>
    <row r="9" spans="5:10" ht="9.9499999999999993" customHeight="1"/>
    <row r="10" spans="5:10" ht="9.9499999999999993" customHeight="1"/>
    <row r="11" spans="5:10" ht="9.9499999999999993" customHeight="1"/>
    <row r="12" spans="5:10" ht="9.9499999999999993" customHeight="1"/>
    <row r="13" spans="5:10" ht="9.9499999999999993" customHeight="1">
      <c r="E13" s="233"/>
      <c r="F13" s="234"/>
      <c r="G13" s="234"/>
      <c r="H13" s="234"/>
      <c r="I13" s="234"/>
      <c r="J13" s="234"/>
    </row>
    <row r="14" spans="5:10" ht="31.5" customHeight="1">
      <c r="E14" s="233"/>
      <c r="F14" s="234"/>
      <c r="G14" s="234"/>
      <c r="H14" s="234"/>
      <c r="I14" s="234"/>
      <c r="J14" s="234"/>
    </row>
    <row r="15" spans="5:10" ht="24.75" customHeight="1">
      <c r="E15" s="95"/>
      <c r="F15" s="235"/>
      <c r="G15" s="235"/>
      <c r="H15" s="235"/>
      <c r="I15" s="235"/>
      <c r="J15" s="235"/>
    </row>
    <row r="16" spans="5:10" ht="20.25" customHeight="1"/>
    <row r="17" spans="1:15" ht="9.9499999999999993" customHeight="1"/>
    <row r="18" spans="1:15" ht="20.100000000000001" customHeight="1">
      <c r="C18" s="236" t="s">
        <v>50</v>
      </c>
      <c r="D18" s="236"/>
      <c r="E18" s="236"/>
      <c r="F18" s="236"/>
      <c r="G18" s="236"/>
      <c r="H18" s="236"/>
      <c r="I18" s="236"/>
      <c r="J18" s="236"/>
      <c r="K18" s="236"/>
    </row>
    <row r="19" spans="1:15" ht="60" customHeight="1">
      <c r="C19" s="237" t="s">
        <v>82</v>
      </c>
      <c r="D19" s="237"/>
      <c r="E19" s="237"/>
      <c r="F19" s="237"/>
      <c r="G19" s="237"/>
      <c r="H19" s="237"/>
      <c r="I19" s="237"/>
      <c r="J19" s="237"/>
      <c r="K19" s="237"/>
      <c r="M19" s="96"/>
    </row>
    <row r="20" spans="1:15" ht="9.9499999999999993" customHeight="1" thickBot="1">
      <c r="B20" s="97"/>
      <c r="C20" s="97"/>
      <c r="D20" s="97"/>
      <c r="F20" s="98"/>
    </row>
    <row r="21" spans="1:15" ht="36.75" customHeight="1">
      <c r="B21" s="238" t="s">
        <v>83</v>
      </c>
      <c r="C21" s="240" t="s">
        <v>84</v>
      </c>
      <c r="D21" s="242" t="s">
        <v>85</v>
      </c>
      <c r="E21" s="244" t="s">
        <v>86</v>
      </c>
      <c r="F21" s="245" t="s">
        <v>87</v>
      </c>
      <c r="G21" s="255" t="s">
        <v>88</v>
      </c>
      <c r="H21" s="256"/>
      <c r="I21" s="257"/>
      <c r="J21" s="245" t="s">
        <v>89</v>
      </c>
      <c r="K21" s="245" t="s">
        <v>90</v>
      </c>
      <c r="L21" s="258"/>
      <c r="M21" s="258" t="s">
        <v>91</v>
      </c>
      <c r="N21" s="259"/>
      <c r="O21" s="247"/>
    </row>
    <row r="22" spans="1:15" ht="29.25" customHeight="1">
      <c r="B22" s="238"/>
      <c r="C22" s="240"/>
      <c r="D22" s="243"/>
      <c r="E22" s="243"/>
      <c r="F22" s="245"/>
      <c r="G22" s="248" t="s">
        <v>45</v>
      </c>
      <c r="H22" s="250" t="s">
        <v>92</v>
      </c>
      <c r="I22" s="242" t="s">
        <v>93</v>
      </c>
      <c r="J22" s="245"/>
      <c r="K22" s="245"/>
      <c r="L22" s="258"/>
      <c r="M22" s="258"/>
      <c r="N22" s="259"/>
      <c r="O22" s="247"/>
    </row>
    <row r="23" spans="1:15" ht="79.5" customHeight="1">
      <c r="B23" s="239"/>
      <c r="C23" s="241"/>
      <c r="D23" s="243"/>
      <c r="E23" s="243"/>
      <c r="F23" s="246"/>
      <c r="G23" s="249"/>
      <c r="H23" s="242"/>
      <c r="I23" s="243"/>
      <c r="J23" s="246"/>
      <c r="K23" s="246"/>
      <c r="L23" s="258"/>
      <c r="M23" s="258"/>
      <c r="N23" s="259"/>
      <c r="O23" s="247"/>
    </row>
    <row r="24" spans="1:15" ht="92.25" customHeight="1">
      <c r="A24" s="251" t="s">
        <v>94</v>
      </c>
      <c r="B24" s="252" t="str">
        <f>+LEFT(C24,3)</f>
        <v xml:space="preserve"> Ap</v>
      </c>
      <c r="C24" s="253" t="s">
        <v>95</v>
      </c>
      <c r="D24" s="253" t="s">
        <v>96</v>
      </c>
      <c r="E24" s="253" t="s">
        <v>97</v>
      </c>
      <c r="F24" s="254">
        <v>1</v>
      </c>
      <c r="G24" s="99">
        <v>1</v>
      </c>
      <c r="H24" s="13" t="s">
        <v>98</v>
      </c>
      <c r="I24" s="253" t="s">
        <v>99</v>
      </c>
      <c r="J24" s="254">
        <v>3</v>
      </c>
      <c r="K24" s="253" t="s">
        <v>100</v>
      </c>
      <c r="L24" s="261"/>
      <c r="M24" s="261"/>
      <c r="N24" s="262"/>
      <c r="O24" s="260"/>
    </row>
    <row r="25" spans="1:15" ht="79.5" customHeight="1">
      <c r="A25" s="251"/>
      <c r="B25" s="252"/>
      <c r="C25" s="253"/>
      <c r="D25" s="253"/>
      <c r="E25" s="253"/>
      <c r="F25" s="254"/>
      <c r="G25" s="99">
        <v>2</v>
      </c>
      <c r="H25" s="13" t="s">
        <v>101</v>
      </c>
      <c r="I25" s="253"/>
      <c r="J25" s="254"/>
      <c r="K25" s="253"/>
      <c r="L25" s="261"/>
      <c r="M25" s="261"/>
      <c r="N25" s="262"/>
      <c r="O25" s="260"/>
    </row>
    <row r="26" spans="1:15" ht="75" customHeight="1">
      <c r="A26" s="251"/>
      <c r="B26" s="252"/>
      <c r="C26" s="253"/>
      <c r="D26" s="253"/>
      <c r="E26" s="253"/>
      <c r="F26" s="254"/>
      <c r="G26" s="99">
        <v>3</v>
      </c>
      <c r="H26" s="13" t="s">
        <v>102</v>
      </c>
      <c r="I26" s="253"/>
      <c r="J26" s="254"/>
      <c r="K26" s="253"/>
      <c r="L26" s="261"/>
      <c r="M26" s="261"/>
      <c r="N26" s="262"/>
      <c r="O26" s="260"/>
    </row>
    <row r="27" spans="1:15">
      <c r="A27" s="251"/>
      <c r="B27" s="252"/>
      <c r="C27" s="253"/>
      <c r="D27" s="253"/>
      <c r="E27" s="253"/>
      <c r="F27" s="254"/>
      <c r="G27" s="99">
        <v>4</v>
      </c>
      <c r="H27" s="100"/>
      <c r="I27" s="253"/>
      <c r="J27" s="254"/>
      <c r="K27" s="253"/>
      <c r="L27" s="261"/>
      <c r="M27" s="261"/>
      <c r="N27" s="262"/>
      <c r="O27" s="260"/>
    </row>
    <row r="28" spans="1:15">
      <c r="A28" s="251"/>
      <c r="B28" s="252"/>
      <c r="C28" s="253"/>
      <c r="D28" s="253"/>
      <c r="E28" s="253"/>
      <c r="F28" s="254"/>
      <c r="G28" s="99">
        <v>5</v>
      </c>
      <c r="H28" s="100"/>
      <c r="I28" s="253"/>
      <c r="J28" s="254"/>
      <c r="K28" s="253"/>
      <c r="L28" s="261"/>
      <c r="M28" s="261"/>
      <c r="N28" s="262"/>
      <c r="O28" s="260"/>
    </row>
    <row r="29" spans="1:15">
      <c r="A29" s="251"/>
      <c r="B29" s="252"/>
      <c r="C29" s="253"/>
      <c r="D29" s="253"/>
      <c r="E29" s="253"/>
      <c r="F29" s="254"/>
      <c r="G29" s="99">
        <v>6</v>
      </c>
      <c r="H29" s="100"/>
      <c r="I29" s="253"/>
      <c r="J29" s="254"/>
      <c r="K29" s="253"/>
      <c r="L29" s="261"/>
      <c r="M29" s="261"/>
      <c r="N29" s="262"/>
      <c r="O29" s="260"/>
    </row>
    <row r="30" spans="1:15">
      <c r="A30" s="251"/>
      <c r="B30" s="252"/>
      <c r="C30" s="253"/>
      <c r="D30" s="253"/>
      <c r="E30" s="253"/>
      <c r="F30" s="254"/>
      <c r="G30" s="99">
        <v>7</v>
      </c>
      <c r="H30" s="100"/>
      <c r="I30" s="253"/>
      <c r="J30" s="254"/>
      <c r="K30" s="253"/>
      <c r="L30" s="261"/>
      <c r="M30" s="261"/>
      <c r="N30" s="262"/>
      <c r="O30" s="260"/>
    </row>
    <row r="31" spans="1:15" ht="120" customHeight="1" thickBot="1">
      <c r="A31" s="251"/>
      <c r="B31" s="252"/>
      <c r="C31" s="253"/>
      <c r="D31" s="253"/>
      <c r="E31" s="253"/>
      <c r="F31" s="254"/>
      <c r="G31" s="99">
        <v>8</v>
      </c>
      <c r="H31" s="100"/>
      <c r="I31" s="253"/>
      <c r="J31" s="254"/>
      <c r="K31" s="253"/>
      <c r="L31" s="261"/>
      <c r="M31" s="261"/>
      <c r="N31" s="262"/>
      <c r="O31" s="260"/>
    </row>
    <row r="32" spans="1:15" ht="72.75" customHeight="1">
      <c r="B32" s="287" t="str">
        <f>+LEFT(C32,3)</f>
        <v>1.1</v>
      </c>
      <c r="C32" s="266" t="s">
        <v>103</v>
      </c>
      <c r="D32" s="270" t="s">
        <v>96</v>
      </c>
      <c r="E32" s="288" t="s">
        <v>104</v>
      </c>
      <c r="F32" s="290">
        <v>3</v>
      </c>
      <c r="G32" s="101">
        <v>1</v>
      </c>
      <c r="H32" s="102" t="s">
        <v>105</v>
      </c>
      <c r="I32" s="292" t="s">
        <v>106</v>
      </c>
      <c r="J32" s="294">
        <v>3</v>
      </c>
      <c r="K32" s="296" t="s">
        <v>107</v>
      </c>
      <c r="L32" s="261">
        <v>60</v>
      </c>
      <c r="M32" s="261">
        <v>4.5870000000000001E-2</v>
      </c>
      <c r="N32" s="262">
        <v>60.045870000000001</v>
      </c>
      <c r="O32" s="260"/>
    </row>
    <row r="33" spans="2:15" ht="66">
      <c r="B33" s="264"/>
      <c r="C33" s="267"/>
      <c r="D33" s="270"/>
      <c r="E33" s="288"/>
      <c r="F33" s="290"/>
      <c r="G33" s="103">
        <v>2</v>
      </c>
      <c r="H33" s="104" t="s">
        <v>108</v>
      </c>
      <c r="I33" s="292"/>
      <c r="J33" s="294"/>
      <c r="K33" s="297"/>
      <c r="L33" s="261"/>
      <c r="M33" s="261"/>
      <c r="N33" s="262"/>
      <c r="O33" s="260"/>
    </row>
    <row r="34" spans="2:15" ht="82.5">
      <c r="B34" s="264"/>
      <c r="C34" s="267"/>
      <c r="D34" s="270"/>
      <c r="E34" s="288"/>
      <c r="F34" s="290"/>
      <c r="G34" s="103">
        <v>3</v>
      </c>
      <c r="H34" s="104" t="s">
        <v>109</v>
      </c>
      <c r="I34" s="292"/>
      <c r="J34" s="294"/>
      <c r="K34" s="297"/>
      <c r="L34" s="261"/>
      <c r="M34" s="261"/>
      <c r="N34" s="262"/>
      <c r="O34" s="260"/>
    </row>
    <row r="35" spans="2:15" ht="33">
      <c r="B35" s="264"/>
      <c r="C35" s="267"/>
      <c r="D35" s="270"/>
      <c r="E35" s="288"/>
      <c r="F35" s="290"/>
      <c r="G35" s="103">
        <v>4</v>
      </c>
      <c r="H35" s="104" t="s">
        <v>110</v>
      </c>
      <c r="I35" s="292"/>
      <c r="J35" s="294"/>
      <c r="K35" s="297"/>
      <c r="L35" s="261"/>
      <c r="M35" s="261"/>
      <c r="N35" s="262"/>
      <c r="O35" s="260"/>
    </row>
    <row r="36" spans="2:15" ht="49.5">
      <c r="B36" s="264"/>
      <c r="C36" s="267"/>
      <c r="D36" s="270"/>
      <c r="E36" s="288"/>
      <c r="F36" s="290"/>
      <c r="G36" s="103">
        <v>5</v>
      </c>
      <c r="H36" s="104" t="s">
        <v>111</v>
      </c>
      <c r="I36" s="292"/>
      <c r="J36" s="294"/>
      <c r="K36" s="297"/>
      <c r="L36" s="261"/>
      <c r="M36" s="261"/>
      <c r="N36" s="262"/>
      <c r="O36" s="260"/>
    </row>
    <row r="37" spans="2:15">
      <c r="B37" s="264"/>
      <c r="C37" s="267"/>
      <c r="D37" s="270"/>
      <c r="E37" s="288"/>
      <c r="F37" s="290"/>
      <c r="G37" s="103">
        <v>6</v>
      </c>
      <c r="H37" s="105"/>
      <c r="I37" s="292"/>
      <c r="J37" s="294"/>
      <c r="K37" s="297"/>
      <c r="L37" s="261"/>
      <c r="M37" s="261"/>
      <c r="N37" s="262"/>
      <c r="O37" s="260"/>
    </row>
    <row r="38" spans="2:15">
      <c r="B38" s="264"/>
      <c r="C38" s="267"/>
      <c r="D38" s="270"/>
      <c r="E38" s="288"/>
      <c r="F38" s="290"/>
      <c r="G38" s="103">
        <v>7</v>
      </c>
      <c r="H38" s="105"/>
      <c r="I38" s="292"/>
      <c r="J38" s="294"/>
      <c r="K38" s="297"/>
      <c r="L38" s="261"/>
      <c r="M38" s="261"/>
      <c r="N38" s="262"/>
      <c r="O38" s="260"/>
    </row>
    <row r="39" spans="2:15" ht="17.25" thickBot="1">
      <c r="B39" s="265"/>
      <c r="C39" s="268"/>
      <c r="D39" s="271"/>
      <c r="E39" s="289"/>
      <c r="F39" s="291"/>
      <c r="G39" s="106">
        <v>8</v>
      </c>
      <c r="H39" s="107"/>
      <c r="I39" s="293"/>
      <c r="J39" s="295"/>
      <c r="K39" s="298"/>
      <c r="L39" s="261"/>
      <c r="M39" s="261"/>
      <c r="N39" s="262"/>
      <c r="O39" s="260"/>
    </row>
    <row r="40" spans="2:15" ht="72" customHeight="1">
      <c r="B40" s="263" t="str">
        <f>+LEFT(C40,3)</f>
        <v>1.2</v>
      </c>
      <c r="C40" s="266" t="s">
        <v>112</v>
      </c>
      <c r="D40" s="269" t="s">
        <v>96</v>
      </c>
      <c r="E40" s="272" t="s">
        <v>113</v>
      </c>
      <c r="F40" s="275">
        <v>3</v>
      </c>
      <c r="G40" s="101">
        <v>1</v>
      </c>
      <c r="H40" s="108" t="s">
        <v>114</v>
      </c>
      <c r="I40" s="278" t="s">
        <v>115</v>
      </c>
      <c r="J40" s="281">
        <v>3</v>
      </c>
      <c r="K40" s="284" t="s">
        <v>107</v>
      </c>
      <c r="L40" s="261">
        <v>60</v>
      </c>
      <c r="M40" s="261">
        <v>5.5690000000000003E-2</v>
      </c>
      <c r="N40" s="262">
        <v>60.055689999999998</v>
      </c>
      <c r="O40" s="260"/>
    </row>
    <row r="41" spans="2:15" ht="132">
      <c r="B41" s="264"/>
      <c r="C41" s="267"/>
      <c r="D41" s="270"/>
      <c r="E41" s="273"/>
      <c r="F41" s="276"/>
      <c r="G41" s="103">
        <v>2</v>
      </c>
      <c r="H41" s="109" t="s">
        <v>116</v>
      </c>
      <c r="I41" s="279"/>
      <c r="J41" s="282"/>
      <c r="K41" s="285"/>
      <c r="L41" s="261"/>
      <c r="M41" s="261"/>
      <c r="N41" s="262"/>
      <c r="O41" s="260"/>
    </row>
    <row r="42" spans="2:15" ht="148.5">
      <c r="B42" s="264"/>
      <c r="C42" s="267"/>
      <c r="D42" s="270"/>
      <c r="E42" s="273"/>
      <c r="F42" s="276"/>
      <c r="G42" s="103">
        <v>3</v>
      </c>
      <c r="H42" s="110" t="s">
        <v>117</v>
      </c>
      <c r="I42" s="279"/>
      <c r="J42" s="282"/>
      <c r="K42" s="285"/>
      <c r="L42" s="261"/>
      <c r="M42" s="261"/>
      <c r="N42" s="262"/>
      <c r="O42" s="260"/>
    </row>
    <row r="43" spans="2:15" ht="99">
      <c r="B43" s="264"/>
      <c r="C43" s="267"/>
      <c r="D43" s="270"/>
      <c r="E43" s="273"/>
      <c r="F43" s="276"/>
      <c r="G43" s="103">
        <v>4</v>
      </c>
      <c r="H43" s="110" t="s">
        <v>118</v>
      </c>
      <c r="I43" s="279"/>
      <c r="J43" s="282"/>
      <c r="K43" s="285"/>
      <c r="L43" s="261"/>
      <c r="M43" s="261"/>
      <c r="N43" s="262"/>
      <c r="O43" s="260"/>
    </row>
    <row r="44" spans="2:15">
      <c r="B44" s="264"/>
      <c r="C44" s="267"/>
      <c r="D44" s="270"/>
      <c r="E44" s="273"/>
      <c r="F44" s="276"/>
      <c r="G44" s="103">
        <v>5</v>
      </c>
      <c r="H44" s="110"/>
      <c r="I44" s="279"/>
      <c r="J44" s="282"/>
      <c r="K44" s="285"/>
      <c r="L44" s="261"/>
      <c r="M44" s="261"/>
      <c r="N44" s="262"/>
      <c r="O44" s="260"/>
    </row>
    <row r="45" spans="2:15">
      <c r="B45" s="264"/>
      <c r="C45" s="267"/>
      <c r="D45" s="270"/>
      <c r="E45" s="273"/>
      <c r="F45" s="276"/>
      <c r="G45" s="103">
        <v>6</v>
      </c>
      <c r="H45" s="111"/>
      <c r="I45" s="279"/>
      <c r="J45" s="282"/>
      <c r="K45" s="285"/>
      <c r="L45" s="261"/>
      <c r="M45" s="261"/>
      <c r="N45" s="262"/>
      <c r="O45" s="260"/>
    </row>
    <row r="46" spans="2:15">
      <c r="B46" s="264"/>
      <c r="C46" s="267"/>
      <c r="D46" s="270"/>
      <c r="E46" s="273"/>
      <c r="F46" s="276"/>
      <c r="G46" s="103">
        <v>7</v>
      </c>
      <c r="H46" s="111"/>
      <c r="I46" s="279"/>
      <c r="J46" s="282"/>
      <c r="K46" s="285"/>
      <c r="L46" s="261"/>
      <c r="M46" s="261"/>
      <c r="N46" s="262"/>
      <c r="O46" s="260"/>
    </row>
    <row r="47" spans="2:15" ht="17.25" thickBot="1">
      <c r="B47" s="265"/>
      <c r="C47" s="268"/>
      <c r="D47" s="271"/>
      <c r="E47" s="274"/>
      <c r="F47" s="277"/>
      <c r="G47" s="112">
        <v>8</v>
      </c>
      <c r="H47" s="113"/>
      <c r="I47" s="280"/>
      <c r="J47" s="283"/>
      <c r="K47" s="286"/>
      <c r="L47" s="261"/>
      <c r="M47" s="261"/>
      <c r="N47" s="262"/>
      <c r="O47" s="260"/>
    </row>
    <row r="48" spans="2:15" ht="51" customHeight="1">
      <c r="B48" s="263" t="str">
        <f>+LEFT(C48,3)</f>
        <v>1.3</v>
      </c>
      <c r="C48" s="266" t="s">
        <v>119</v>
      </c>
      <c r="D48" s="269" t="s">
        <v>120</v>
      </c>
      <c r="E48" s="272" t="s">
        <v>121</v>
      </c>
      <c r="F48" s="275">
        <v>3</v>
      </c>
      <c r="G48" s="101">
        <v>1</v>
      </c>
      <c r="H48" s="108" t="s">
        <v>122</v>
      </c>
      <c r="I48" s="278" t="s">
        <v>123</v>
      </c>
      <c r="J48" s="281">
        <v>3</v>
      </c>
      <c r="K48" s="284" t="s">
        <v>107</v>
      </c>
      <c r="L48" s="261">
        <v>60</v>
      </c>
      <c r="M48" s="261">
        <v>6.6895999999999997E-2</v>
      </c>
      <c r="N48" s="300">
        <v>60.066896</v>
      </c>
      <c r="O48" s="299"/>
    </row>
    <row r="49" spans="2:15" ht="51" customHeight="1">
      <c r="B49" s="264"/>
      <c r="C49" s="267"/>
      <c r="D49" s="270"/>
      <c r="E49" s="273"/>
      <c r="F49" s="276"/>
      <c r="G49" s="103">
        <v>2</v>
      </c>
      <c r="H49" s="109" t="s">
        <v>124</v>
      </c>
      <c r="I49" s="279"/>
      <c r="J49" s="282"/>
      <c r="K49" s="285"/>
      <c r="L49" s="261"/>
      <c r="M49" s="261"/>
      <c r="N49" s="300"/>
      <c r="O49" s="299"/>
    </row>
    <row r="50" spans="2:15" ht="82.5">
      <c r="B50" s="264"/>
      <c r="C50" s="267"/>
      <c r="D50" s="270"/>
      <c r="E50" s="273"/>
      <c r="F50" s="276"/>
      <c r="G50" s="103">
        <v>3</v>
      </c>
      <c r="H50" s="110" t="s">
        <v>125</v>
      </c>
      <c r="I50" s="279"/>
      <c r="J50" s="282"/>
      <c r="K50" s="285"/>
      <c r="L50" s="261"/>
      <c r="M50" s="261"/>
      <c r="N50" s="300"/>
      <c r="O50" s="299"/>
    </row>
    <row r="51" spans="2:15" ht="87" customHeight="1">
      <c r="B51" s="264"/>
      <c r="C51" s="267"/>
      <c r="D51" s="270"/>
      <c r="E51" s="273"/>
      <c r="F51" s="276"/>
      <c r="G51" s="103">
        <v>4</v>
      </c>
      <c r="H51" s="110" t="s">
        <v>126</v>
      </c>
      <c r="I51" s="279"/>
      <c r="J51" s="282"/>
      <c r="K51" s="285"/>
      <c r="L51" s="261"/>
      <c r="M51" s="261"/>
      <c r="N51" s="300"/>
      <c r="O51" s="299"/>
    </row>
    <row r="52" spans="2:15" ht="51.75" customHeight="1">
      <c r="B52" s="264"/>
      <c r="C52" s="267"/>
      <c r="D52" s="270"/>
      <c r="E52" s="273"/>
      <c r="F52" s="276"/>
      <c r="G52" s="103">
        <v>5</v>
      </c>
      <c r="H52" s="110" t="s">
        <v>127</v>
      </c>
      <c r="I52" s="279"/>
      <c r="J52" s="282"/>
      <c r="K52" s="285"/>
      <c r="L52" s="261"/>
      <c r="M52" s="261"/>
      <c r="N52" s="300"/>
      <c r="O52" s="299"/>
    </row>
    <row r="53" spans="2:15" ht="84.75" customHeight="1">
      <c r="B53" s="264"/>
      <c r="C53" s="267"/>
      <c r="D53" s="270"/>
      <c r="E53" s="273"/>
      <c r="F53" s="276"/>
      <c r="G53" s="103">
        <v>6</v>
      </c>
      <c r="H53" s="111" t="s">
        <v>128</v>
      </c>
      <c r="I53" s="279"/>
      <c r="J53" s="282"/>
      <c r="K53" s="285"/>
      <c r="L53" s="261"/>
      <c r="M53" s="261"/>
      <c r="N53" s="300"/>
      <c r="O53" s="299"/>
    </row>
    <row r="54" spans="2:15" ht="18.75" customHeight="1">
      <c r="B54" s="264"/>
      <c r="C54" s="267"/>
      <c r="D54" s="270"/>
      <c r="E54" s="273"/>
      <c r="F54" s="276"/>
      <c r="G54" s="103">
        <v>7</v>
      </c>
      <c r="H54" s="111"/>
      <c r="I54" s="279"/>
      <c r="J54" s="282"/>
      <c r="K54" s="285"/>
      <c r="L54" s="261"/>
      <c r="M54" s="261"/>
      <c r="N54" s="300"/>
      <c r="O54" s="299"/>
    </row>
    <row r="55" spans="2:15" ht="18.75" customHeight="1" thickBot="1">
      <c r="B55" s="265"/>
      <c r="C55" s="268"/>
      <c r="D55" s="271"/>
      <c r="E55" s="274"/>
      <c r="F55" s="277"/>
      <c r="G55" s="112">
        <v>8</v>
      </c>
      <c r="H55" s="113"/>
      <c r="I55" s="280"/>
      <c r="J55" s="283"/>
      <c r="K55" s="286"/>
      <c r="L55" s="261"/>
      <c r="M55" s="261"/>
      <c r="N55" s="300"/>
      <c r="O55" s="299"/>
    </row>
    <row r="56" spans="2:15" ht="72" customHeight="1">
      <c r="B56" s="263" t="str">
        <f>+LEFT(C56,3)</f>
        <v>1.4</v>
      </c>
      <c r="C56" s="266" t="s">
        <v>129</v>
      </c>
      <c r="D56" s="269" t="s">
        <v>130</v>
      </c>
      <c r="E56" s="272" t="s">
        <v>131</v>
      </c>
      <c r="F56" s="275">
        <v>3</v>
      </c>
      <c r="G56" s="101">
        <v>1</v>
      </c>
      <c r="H56" s="108" t="s">
        <v>132</v>
      </c>
      <c r="I56" s="278" t="s">
        <v>133</v>
      </c>
      <c r="J56" s="281">
        <v>3</v>
      </c>
      <c r="K56" s="284" t="s">
        <v>107</v>
      </c>
      <c r="L56" s="261">
        <v>60</v>
      </c>
      <c r="M56" s="261">
        <v>6.6909999999999997E-2</v>
      </c>
      <c r="N56" s="301">
        <v>60.06691</v>
      </c>
      <c r="O56" s="302"/>
    </row>
    <row r="57" spans="2:15" ht="102" customHeight="1">
      <c r="B57" s="264"/>
      <c r="C57" s="267"/>
      <c r="D57" s="270"/>
      <c r="E57" s="273"/>
      <c r="F57" s="276"/>
      <c r="G57" s="103">
        <v>2</v>
      </c>
      <c r="H57" s="109" t="s">
        <v>134</v>
      </c>
      <c r="I57" s="279"/>
      <c r="J57" s="282"/>
      <c r="K57" s="285"/>
      <c r="L57" s="261"/>
      <c r="M57" s="261"/>
      <c r="N57" s="301"/>
      <c r="O57" s="302"/>
    </row>
    <row r="58" spans="2:15" ht="148.5">
      <c r="B58" s="264"/>
      <c r="C58" s="267"/>
      <c r="D58" s="270"/>
      <c r="E58" s="273"/>
      <c r="F58" s="276"/>
      <c r="G58" s="103">
        <v>3</v>
      </c>
      <c r="H58" s="110" t="s">
        <v>135</v>
      </c>
      <c r="I58" s="279"/>
      <c r="J58" s="282"/>
      <c r="K58" s="285"/>
      <c r="L58" s="261"/>
      <c r="M58" s="261"/>
      <c r="N58" s="301"/>
      <c r="O58" s="302"/>
    </row>
    <row r="59" spans="2:15" ht="49.5">
      <c r="B59" s="264"/>
      <c r="C59" s="267"/>
      <c r="D59" s="270"/>
      <c r="E59" s="273"/>
      <c r="F59" s="276"/>
      <c r="G59" s="103">
        <v>4</v>
      </c>
      <c r="H59" s="110" t="s">
        <v>136</v>
      </c>
      <c r="I59" s="279"/>
      <c r="J59" s="282"/>
      <c r="K59" s="285"/>
      <c r="L59" s="261"/>
      <c r="M59" s="261"/>
      <c r="N59" s="301"/>
      <c r="O59" s="302"/>
    </row>
    <row r="60" spans="2:15">
      <c r="B60" s="264"/>
      <c r="C60" s="267"/>
      <c r="D60" s="270"/>
      <c r="E60" s="273"/>
      <c r="F60" s="276"/>
      <c r="G60" s="103">
        <v>5</v>
      </c>
      <c r="H60" s="110"/>
      <c r="I60" s="279"/>
      <c r="J60" s="282"/>
      <c r="K60" s="285"/>
      <c r="L60" s="261"/>
      <c r="M60" s="261"/>
      <c r="N60" s="301"/>
      <c r="O60" s="302"/>
    </row>
    <row r="61" spans="2:15">
      <c r="B61" s="264"/>
      <c r="C61" s="267"/>
      <c r="D61" s="270"/>
      <c r="E61" s="273"/>
      <c r="F61" s="276"/>
      <c r="G61" s="103">
        <v>6</v>
      </c>
      <c r="H61" s="111"/>
      <c r="I61" s="279"/>
      <c r="J61" s="282"/>
      <c r="K61" s="285"/>
      <c r="L61" s="261"/>
      <c r="M61" s="261"/>
      <c r="N61" s="301"/>
      <c r="O61" s="302"/>
    </row>
    <row r="62" spans="2:15">
      <c r="B62" s="264"/>
      <c r="C62" s="267"/>
      <c r="D62" s="270"/>
      <c r="E62" s="273"/>
      <c r="F62" s="276"/>
      <c r="G62" s="103">
        <v>7</v>
      </c>
      <c r="H62" s="111"/>
      <c r="I62" s="279"/>
      <c r="J62" s="282"/>
      <c r="K62" s="285"/>
      <c r="L62" s="261"/>
      <c r="M62" s="261"/>
      <c r="N62" s="301"/>
      <c r="O62" s="302"/>
    </row>
    <row r="63" spans="2:15" ht="17.25" thickBot="1">
      <c r="B63" s="265"/>
      <c r="C63" s="268"/>
      <c r="D63" s="271"/>
      <c r="E63" s="274"/>
      <c r="F63" s="277"/>
      <c r="G63" s="112">
        <v>8</v>
      </c>
      <c r="H63" s="113"/>
      <c r="I63" s="280"/>
      <c r="J63" s="283"/>
      <c r="K63" s="286"/>
      <c r="L63" s="261"/>
      <c r="M63" s="261"/>
      <c r="N63" s="301"/>
      <c r="O63" s="302"/>
    </row>
    <row r="64" spans="2:15" ht="16.5" customHeight="1">
      <c r="B64" s="263" t="str">
        <f>+LEFT(C64,3)</f>
        <v>1.5</v>
      </c>
      <c r="C64" s="266" t="s">
        <v>137</v>
      </c>
      <c r="D64" s="269" t="s">
        <v>138</v>
      </c>
      <c r="E64" s="272" t="s">
        <v>139</v>
      </c>
      <c r="F64" s="275">
        <v>3</v>
      </c>
      <c r="G64" s="101">
        <v>1</v>
      </c>
      <c r="H64" s="108" t="s">
        <v>140</v>
      </c>
      <c r="I64" s="278" t="s">
        <v>141</v>
      </c>
      <c r="J64" s="281">
        <v>3</v>
      </c>
      <c r="K64" s="284" t="s">
        <v>107</v>
      </c>
      <c r="L64" s="261">
        <v>60</v>
      </c>
      <c r="M64" s="261">
        <v>7.3568999999999996E-2</v>
      </c>
      <c r="N64" s="262">
        <v>60.073568999999999</v>
      </c>
      <c r="O64" s="260"/>
    </row>
    <row r="65" spans="2:15" ht="49.5">
      <c r="B65" s="264"/>
      <c r="C65" s="267"/>
      <c r="D65" s="270"/>
      <c r="E65" s="273"/>
      <c r="F65" s="276"/>
      <c r="G65" s="103">
        <v>2</v>
      </c>
      <c r="H65" s="109" t="s">
        <v>142</v>
      </c>
      <c r="I65" s="279"/>
      <c r="J65" s="282"/>
      <c r="K65" s="285"/>
      <c r="L65" s="261"/>
      <c r="M65" s="261"/>
      <c r="N65" s="262"/>
      <c r="O65" s="260"/>
    </row>
    <row r="66" spans="2:15" ht="33">
      <c r="B66" s="264"/>
      <c r="C66" s="267"/>
      <c r="D66" s="270"/>
      <c r="E66" s="273"/>
      <c r="F66" s="276"/>
      <c r="G66" s="103">
        <v>3</v>
      </c>
      <c r="H66" s="110" t="s">
        <v>143</v>
      </c>
      <c r="I66" s="279"/>
      <c r="J66" s="282"/>
      <c r="K66" s="285"/>
      <c r="L66" s="261"/>
      <c r="M66" s="261"/>
      <c r="N66" s="262"/>
      <c r="O66" s="260"/>
    </row>
    <row r="67" spans="2:15">
      <c r="B67" s="264"/>
      <c r="C67" s="267"/>
      <c r="D67" s="270"/>
      <c r="E67" s="273"/>
      <c r="F67" s="276"/>
      <c r="G67" s="103">
        <v>4</v>
      </c>
      <c r="H67" s="110" t="s">
        <v>144</v>
      </c>
      <c r="I67" s="279"/>
      <c r="J67" s="282"/>
      <c r="K67" s="285"/>
      <c r="L67" s="261"/>
      <c r="M67" s="261"/>
      <c r="N67" s="262"/>
      <c r="O67" s="260"/>
    </row>
    <row r="68" spans="2:15">
      <c r="B68" s="264"/>
      <c r="C68" s="267"/>
      <c r="D68" s="270"/>
      <c r="E68" s="273"/>
      <c r="F68" s="276"/>
      <c r="G68" s="103">
        <v>5</v>
      </c>
      <c r="H68" s="110" t="s">
        <v>145</v>
      </c>
      <c r="I68" s="279"/>
      <c r="J68" s="282"/>
      <c r="K68" s="285"/>
      <c r="L68" s="261"/>
      <c r="M68" s="261"/>
      <c r="N68" s="262"/>
      <c r="O68" s="260"/>
    </row>
    <row r="69" spans="2:15" ht="33">
      <c r="B69" s="264"/>
      <c r="C69" s="267"/>
      <c r="D69" s="270"/>
      <c r="E69" s="273"/>
      <c r="F69" s="276"/>
      <c r="G69" s="103">
        <v>6</v>
      </c>
      <c r="H69" s="111" t="s">
        <v>146</v>
      </c>
      <c r="I69" s="279"/>
      <c r="J69" s="282"/>
      <c r="K69" s="285"/>
      <c r="L69" s="261"/>
      <c r="M69" s="261"/>
      <c r="N69" s="262"/>
      <c r="O69" s="260"/>
    </row>
    <row r="70" spans="2:15" ht="33">
      <c r="B70" s="264"/>
      <c r="C70" s="267"/>
      <c r="D70" s="270"/>
      <c r="E70" s="273"/>
      <c r="F70" s="276"/>
      <c r="G70" s="103">
        <v>7</v>
      </c>
      <c r="H70" s="111" t="s">
        <v>147</v>
      </c>
      <c r="I70" s="279"/>
      <c r="J70" s="282"/>
      <c r="K70" s="285"/>
      <c r="L70" s="261"/>
      <c r="M70" s="261"/>
      <c r="N70" s="262"/>
      <c r="O70" s="260"/>
    </row>
    <row r="71" spans="2:15" ht="66.75" thickBot="1">
      <c r="B71" s="265"/>
      <c r="C71" s="268"/>
      <c r="D71" s="271"/>
      <c r="E71" s="274"/>
      <c r="F71" s="277"/>
      <c r="G71" s="112">
        <v>8</v>
      </c>
      <c r="H71" s="113" t="s">
        <v>108</v>
      </c>
      <c r="I71" s="280"/>
      <c r="J71" s="283"/>
      <c r="K71" s="286"/>
      <c r="L71" s="261"/>
      <c r="M71" s="261"/>
      <c r="N71" s="262"/>
      <c r="O71" s="260"/>
    </row>
    <row r="72" spans="2:15" ht="36.75" customHeight="1">
      <c r="B72" s="240"/>
      <c r="C72" s="240" t="s">
        <v>148</v>
      </c>
      <c r="D72" s="242" t="s">
        <v>149</v>
      </c>
      <c r="E72" s="244" t="s">
        <v>86</v>
      </c>
      <c r="F72" s="245" t="s">
        <v>87</v>
      </c>
      <c r="G72" s="304" t="s">
        <v>88</v>
      </c>
      <c r="H72" s="305"/>
      <c r="I72" s="306"/>
      <c r="J72" s="245" t="s">
        <v>89</v>
      </c>
      <c r="K72" s="245" t="s">
        <v>150</v>
      </c>
      <c r="L72" s="258"/>
      <c r="M72" s="258"/>
      <c r="N72" s="259"/>
      <c r="O72" s="247"/>
    </row>
    <row r="73" spans="2:15" ht="29.25" customHeight="1">
      <c r="B73" s="240"/>
      <c r="C73" s="240"/>
      <c r="D73" s="243"/>
      <c r="E73" s="243"/>
      <c r="F73" s="245"/>
      <c r="G73" s="248" t="s">
        <v>45</v>
      </c>
      <c r="H73" s="250" t="s">
        <v>92</v>
      </c>
      <c r="I73" s="242" t="s">
        <v>93</v>
      </c>
      <c r="J73" s="245"/>
      <c r="K73" s="245"/>
      <c r="L73" s="258"/>
      <c r="M73" s="258"/>
      <c r="N73" s="259"/>
      <c r="O73" s="247"/>
    </row>
    <row r="74" spans="2:15" ht="45.75" customHeight="1" thickBot="1">
      <c r="B74" s="241"/>
      <c r="C74" s="241"/>
      <c r="D74" s="303"/>
      <c r="E74" s="303"/>
      <c r="F74" s="246"/>
      <c r="G74" s="249"/>
      <c r="H74" s="242"/>
      <c r="I74" s="303"/>
      <c r="J74" s="246"/>
      <c r="K74" s="246"/>
      <c r="L74" s="258"/>
      <c r="M74" s="258"/>
      <c r="N74" s="259"/>
      <c r="O74" s="247"/>
    </row>
    <row r="75" spans="2:15" ht="30.75" customHeight="1">
      <c r="B75" s="263" t="str">
        <f>+LEFT(C75,3)</f>
        <v>2.1</v>
      </c>
      <c r="C75" s="266" t="s">
        <v>151</v>
      </c>
      <c r="D75" s="269" t="s">
        <v>152</v>
      </c>
      <c r="E75" s="272" t="s">
        <v>153</v>
      </c>
      <c r="F75" s="275">
        <v>3</v>
      </c>
      <c r="G75" s="101">
        <v>1</v>
      </c>
      <c r="H75" s="108" t="s">
        <v>154</v>
      </c>
      <c r="I75" s="278" t="s">
        <v>155</v>
      </c>
      <c r="J75" s="281">
        <v>3</v>
      </c>
      <c r="K75" s="284" t="s">
        <v>107</v>
      </c>
      <c r="L75" s="261">
        <v>60</v>
      </c>
      <c r="M75" s="261">
        <v>8.8965299999999997E-2</v>
      </c>
      <c r="N75" s="262">
        <v>60.088965299999998</v>
      </c>
      <c r="O75" s="260"/>
    </row>
    <row r="76" spans="2:15" ht="21" customHeight="1">
      <c r="B76" s="264"/>
      <c r="C76" s="267"/>
      <c r="D76" s="270"/>
      <c r="E76" s="273"/>
      <c r="F76" s="276"/>
      <c r="G76" s="103">
        <v>2</v>
      </c>
      <c r="H76" s="109" t="s">
        <v>156</v>
      </c>
      <c r="I76" s="279"/>
      <c r="J76" s="282"/>
      <c r="K76" s="285"/>
      <c r="L76" s="261"/>
      <c r="M76" s="261"/>
      <c r="N76" s="262"/>
      <c r="O76" s="260"/>
    </row>
    <row r="77" spans="2:15" ht="37.5" customHeight="1">
      <c r="B77" s="264"/>
      <c r="C77" s="267"/>
      <c r="D77" s="270"/>
      <c r="E77" s="273"/>
      <c r="F77" s="276"/>
      <c r="G77" s="103">
        <v>3</v>
      </c>
      <c r="H77" s="110"/>
      <c r="I77" s="279"/>
      <c r="J77" s="282"/>
      <c r="K77" s="285"/>
      <c r="L77" s="261"/>
      <c r="M77" s="261"/>
      <c r="N77" s="262"/>
      <c r="O77" s="260"/>
    </row>
    <row r="78" spans="2:15" ht="37.5" customHeight="1">
      <c r="B78" s="264"/>
      <c r="C78" s="267"/>
      <c r="D78" s="270"/>
      <c r="E78" s="273"/>
      <c r="F78" s="276"/>
      <c r="G78" s="103">
        <v>4</v>
      </c>
      <c r="H78" s="110"/>
      <c r="I78" s="279"/>
      <c r="J78" s="282"/>
      <c r="K78" s="285"/>
      <c r="L78" s="261"/>
      <c r="M78" s="261"/>
      <c r="N78" s="262"/>
      <c r="O78" s="260"/>
    </row>
    <row r="79" spans="2:15" ht="37.5" customHeight="1">
      <c r="B79" s="264"/>
      <c r="C79" s="267"/>
      <c r="D79" s="270"/>
      <c r="E79" s="273"/>
      <c r="F79" s="276"/>
      <c r="G79" s="103">
        <v>5</v>
      </c>
      <c r="H79" s="110"/>
      <c r="I79" s="279"/>
      <c r="J79" s="282"/>
      <c r="K79" s="285"/>
      <c r="L79" s="261"/>
      <c r="M79" s="261"/>
      <c r="N79" s="262"/>
      <c r="O79" s="260"/>
    </row>
    <row r="80" spans="2:15" ht="37.5" customHeight="1">
      <c r="B80" s="264"/>
      <c r="C80" s="267"/>
      <c r="D80" s="270"/>
      <c r="E80" s="273"/>
      <c r="F80" s="276"/>
      <c r="G80" s="103">
        <v>6</v>
      </c>
      <c r="H80" s="111"/>
      <c r="I80" s="279"/>
      <c r="J80" s="282"/>
      <c r="K80" s="285"/>
      <c r="L80" s="261"/>
      <c r="M80" s="261"/>
      <c r="N80" s="262"/>
      <c r="O80" s="260"/>
    </row>
    <row r="81" spans="2:15" ht="37.5" customHeight="1">
      <c r="B81" s="264"/>
      <c r="C81" s="267"/>
      <c r="D81" s="270"/>
      <c r="E81" s="273"/>
      <c r="F81" s="276"/>
      <c r="G81" s="103">
        <v>7</v>
      </c>
      <c r="H81" s="111"/>
      <c r="I81" s="279"/>
      <c r="J81" s="282"/>
      <c r="K81" s="285"/>
      <c r="L81" s="261"/>
      <c r="M81" s="261"/>
      <c r="N81" s="262"/>
      <c r="O81" s="260"/>
    </row>
    <row r="82" spans="2:15" ht="37.5" customHeight="1" thickBot="1">
      <c r="B82" s="265"/>
      <c r="C82" s="268"/>
      <c r="D82" s="271"/>
      <c r="E82" s="274"/>
      <c r="F82" s="277"/>
      <c r="G82" s="112">
        <v>8</v>
      </c>
      <c r="H82" s="113"/>
      <c r="I82" s="280"/>
      <c r="J82" s="283"/>
      <c r="K82" s="286"/>
      <c r="L82" s="261"/>
      <c r="M82" s="261"/>
      <c r="N82" s="262"/>
      <c r="O82" s="260"/>
    </row>
    <row r="83" spans="2:15" ht="16.5" customHeight="1">
      <c r="B83" s="263" t="str">
        <f>+LEFT(C83,3)</f>
        <v>2.2</v>
      </c>
      <c r="C83" s="266" t="s">
        <v>157</v>
      </c>
      <c r="D83" s="269" t="s">
        <v>158</v>
      </c>
      <c r="E83" s="272" t="s">
        <v>159</v>
      </c>
      <c r="F83" s="275">
        <v>3</v>
      </c>
      <c r="G83" s="101">
        <v>1</v>
      </c>
      <c r="H83" s="108" t="s">
        <v>160</v>
      </c>
      <c r="I83" s="278" t="s">
        <v>161</v>
      </c>
      <c r="J83" s="281">
        <v>2</v>
      </c>
      <c r="K83" s="284" t="s">
        <v>162</v>
      </c>
      <c r="L83" s="261">
        <v>20</v>
      </c>
      <c r="M83" s="261">
        <v>9.8965300000000006E-2</v>
      </c>
      <c r="N83" s="262">
        <v>20.0989653</v>
      </c>
      <c r="O83" s="260"/>
    </row>
    <row r="84" spans="2:15" ht="49.5">
      <c r="B84" s="264"/>
      <c r="C84" s="267"/>
      <c r="D84" s="270"/>
      <c r="E84" s="273"/>
      <c r="F84" s="276"/>
      <c r="G84" s="103">
        <v>2</v>
      </c>
      <c r="H84" s="109" t="s">
        <v>163</v>
      </c>
      <c r="I84" s="279"/>
      <c r="J84" s="282"/>
      <c r="K84" s="285"/>
      <c r="L84" s="261"/>
      <c r="M84" s="261"/>
      <c r="N84" s="262"/>
      <c r="O84" s="260"/>
    </row>
    <row r="85" spans="2:15" ht="49.5">
      <c r="B85" s="264"/>
      <c r="C85" s="267"/>
      <c r="D85" s="270"/>
      <c r="E85" s="273"/>
      <c r="F85" s="276"/>
      <c r="G85" s="103">
        <v>3</v>
      </c>
      <c r="H85" s="110" t="s">
        <v>164</v>
      </c>
      <c r="I85" s="279"/>
      <c r="J85" s="282"/>
      <c r="K85" s="285"/>
      <c r="L85" s="261"/>
      <c r="M85" s="261"/>
      <c r="N85" s="262"/>
      <c r="O85" s="260"/>
    </row>
    <row r="86" spans="2:15">
      <c r="B86" s="264"/>
      <c r="C86" s="267"/>
      <c r="D86" s="270"/>
      <c r="E86" s="273"/>
      <c r="F86" s="276"/>
      <c r="G86" s="103">
        <v>4</v>
      </c>
      <c r="H86" s="110" t="s">
        <v>156</v>
      </c>
      <c r="I86" s="279"/>
      <c r="J86" s="282"/>
      <c r="K86" s="285"/>
      <c r="L86" s="261"/>
      <c r="M86" s="261"/>
      <c r="N86" s="262"/>
      <c r="O86" s="260"/>
    </row>
    <row r="87" spans="2:15">
      <c r="B87" s="264"/>
      <c r="C87" s="267"/>
      <c r="D87" s="270"/>
      <c r="E87" s="273"/>
      <c r="F87" s="276"/>
      <c r="G87" s="103">
        <v>5</v>
      </c>
      <c r="H87" s="110"/>
      <c r="I87" s="279"/>
      <c r="J87" s="282"/>
      <c r="K87" s="285"/>
      <c r="L87" s="261"/>
      <c r="M87" s="261"/>
      <c r="N87" s="262"/>
      <c r="O87" s="260"/>
    </row>
    <row r="88" spans="2:15">
      <c r="B88" s="264"/>
      <c r="C88" s="267"/>
      <c r="D88" s="270"/>
      <c r="E88" s="273"/>
      <c r="F88" s="276"/>
      <c r="G88" s="103">
        <v>6</v>
      </c>
      <c r="H88" s="111"/>
      <c r="I88" s="279"/>
      <c r="J88" s="282"/>
      <c r="K88" s="285"/>
      <c r="L88" s="261"/>
      <c r="M88" s="261"/>
      <c r="N88" s="262"/>
      <c r="O88" s="260"/>
    </row>
    <row r="89" spans="2:15">
      <c r="B89" s="264"/>
      <c r="C89" s="267"/>
      <c r="D89" s="270"/>
      <c r="E89" s="273"/>
      <c r="F89" s="276"/>
      <c r="G89" s="103">
        <v>7</v>
      </c>
      <c r="H89" s="111"/>
      <c r="I89" s="279"/>
      <c r="J89" s="282"/>
      <c r="K89" s="285"/>
      <c r="L89" s="261"/>
      <c r="M89" s="261"/>
      <c r="N89" s="262"/>
      <c r="O89" s="260"/>
    </row>
    <row r="90" spans="2:15" ht="17.25" thickBot="1">
      <c r="B90" s="265"/>
      <c r="C90" s="268"/>
      <c r="D90" s="271"/>
      <c r="E90" s="274"/>
      <c r="F90" s="277"/>
      <c r="G90" s="112">
        <v>8</v>
      </c>
      <c r="H90" s="113"/>
      <c r="I90" s="280"/>
      <c r="J90" s="283"/>
      <c r="K90" s="286"/>
      <c r="L90" s="261"/>
      <c r="M90" s="261"/>
      <c r="N90" s="262"/>
      <c r="O90" s="260"/>
    </row>
    <row r="91" spans="2:15" ht="66" customHeight="1">
      <c r="B91" s="263" t="str">
        <f>+LEFT(C91,3)</f>
        <v>2.3</v>
      </c>
      <c r="C91" s="266" t="s">
        <v>165</v>
      </c>
      <c r="D91" s="269" t="s">
        <v>166</v>
      </c>
      <c r="E91" s="272" t="s">
        <v>167</v>
      </c>
      <c r="F91" s="275">
        <v>3</v>
      </c>
      <c r="G91" s="101">
        <v>1</v>
      </c>
      <c r="H91" s="108" t="s">
        <v>164</v>
      </c>
      <c r="I91" s="278" t="s">
        <v>168</v>
      </c>
      <c r="J91" s="281">
        <v>3</v>
      </c>
      <c r="K91" s="284" t="s">
        <v>107</v>
      </c>
      <c r="L91" s="261">
        <v>60</v>
      </c>
      <c r="M91" s="261">
        <v>0.15698000000000001</v>
      </c>
      <c r="N91" s="262">
        <v>60.156979999999997</v>
      </c>
      <c r="O91" s="260"/>
    </row>
    <row r="92" spans="2:15" ht="82.5">
      <c r="B92" s="264"/>
      <c r="C92" s="267"/>
      <c r="D92" s="270"/>
      <c r="E92" s="273"/>
      <c r="F92" s="276"/>
      <c r="G92" s="103">
        <v>2</v>
      </c>
      <c r="H92" s="109" t="s">
        <v>169</v>
      </c>
      <c r="I92" s="279"/>
      <c r="J92" s="282"/>
      <c r="K92" s="285"/>
      <c r="L92" s="261"/>
      <c r="M92" s="261"/>
      <c r="N92" s="262"/>
      <c r="O92" s="260"/>
    </row>
    <row r="93" spans="2:15" ht="71.25" customHeight="1">
      <c r="B93" s="264"/>
      <c r="C93" s="267"/>
      <c r="D93" s="270"/>
      <c r="E93" s="273"/>
      <c r="F93" s="276"/>
      <c r="G93" s="103">
        <v>3</v>
      </c>
      <c r="H93" s="110" t="s">
        <v>170</v>
      </c>
      <c r="I93" s="279"/>
      <c r="J93" s="282"/>
      <c r="K93" s="285"/>
      <c r="L93" s="261"/>
      <c r="M93" s="261"/>
      <c r="N93" s="262"/>
      <c r="O93" s="260"/>
    </row>
    <row r="94" spans="2:15" ht="34.5" customHeight="1">
      <c r="B94" s="264"/>
      <c r="C94" s="267"/>
      <c r="D94" s="270"/>
      <c r="E94" s="273"/>
      <c r="F94" s="276"/>
      <c r="G94" s="103">
        <v>4</v>
      </c>
      <c r="H94" s="110" t="s">
        <v>171</v>
      </c>
      <c r="I94" s="279"/>
      <c r="J94" s="282"/>
      <c r="K94" s="285"/>
      <c r="L94" s="261"/>
      <c r="M94" s="261"/>
      <c r="N94" s="262"/>
      <c r="O94" s="260"/>
    </row>
    <row r="95" spans="2:15" ht="21" customHeight="1">
      <c r="B95" s="264"/>
      <c r="C95" s="267"/>
      <c r="D95" s="270"/>
      <c r="E95" s="273"/>
      <c r="F95" s="276"/>
      <c r="G95" s="103">
        <v>5</v>
      </c>
      <c r="H95" s="110"/>
      <c r="I95" s="279"/>
      <c r="J95" s="282"/>
      <c r="K95" s="285"/>
      <c r="L95" s="261"/>
      <c r="M95" s="261"/>
      <c r="N95" s="262"/>
      <c r="O95" s="260"/>
    </row>
    <row r="96" spans="2:15" ht="21" customHeight="1">
      <c r="B96" s="264"/>
      <c r="C96" s="267"/>
      <c r="D96" s="270"/>
      <c r="E96" s="273"/>
      <c r="F96" s="276"/>
      <c r="G96" s="103">
        <v>6</v>
      </c>
      <c r="H96" s="111"/>
      <c r="I96" s="279"/>
      <c r="J96" s="282"/>
      <c r="K96" s="285"/>
      <c r="L96" s="261"/>
      <c r="M96" s="261"/>
      <c r="N96" s="262"/>
      <c r="O96" s="260"/>
    </row>
    <row r="97" spans="2:15" ht="21" customHeight="1">
      <c r="B97" s="264"/>
      <c r="C97" s="267"/>
      <c r="D97" s="270"/>
      <c r="E97" s="273"/>
      <c r="F97" s="276"/>
      <c r="G97" s="103">
        <v>7</v>
      </c>
      <c r="H97" s="111"/>
      <c r="I97" s="279"/>
      <c r="J97" s="282"/>
      <c r="K97" s="285"/>
      <c r="L97" s="261"/>
      <c r="M97" s="261"/>
      <c r="N97" s="262"/>
      <c r="O97" s="260"/>
    </row>
    <row r="98" spans="2:15" ht="21" customHeight="1" thickBot="1">
      <c r="B98" s="265"/>
      <c r="C98" s="268"/>
      <c r="D98" s="271"/>
      <c r="E98" s="274"/>
      <c r="F98" s="277"/>
      <c r="G98" s="112">
        <v>8</v>
      </c>
      <c r="H98" s="113"/>
      <c r="I98" s="280"/>
      <c r="J98" s="283"/>
      <c r="K98" s="286"/>
      <c r="L98" s="261"/>
      <c r="M98" s="261"/>
      <c r="N98" s="262"/>
      <c r="O98" s="260"/>
    </row>
    <row r="99" spans="2:15" ht="23.25" customHeight="1">
      <c r="B99" s="307"/>
      <c r="C99" s="240" t="s">
        <v>172</v>
      </c>
      <c r="D99" s="242" t="s">
        <v>149</v>
      </c>
      <c r="E99" s="244" t="s">
        <v>86</v>
      </c>
      <c r="F99" s="245" t="s">
        <v>87</v>
      </c>
      <c r="G99" s="304" t="s">
        <v>88</v>
      </c>
      <c r="H99" s="305"/>
      <c r="I99" s="306"/>
      <c r="J99" s="245" t="s">
        <v>89</v>
      </c>
      <c r="K99" s="245" t="s">
        <v>150</v>
      </c>
      <c r="L99" s="258"/>
      <c r="M99" s="258"/>
      <c r="N99" s="259"/>
      <c r="O99" s="247"/>
    </row>
    <row r="100" spans="2:15" ht="42" customHeight="1">
      <c r="B100" s="307"/>
      <c r="C100" s="240"/>
      <c r="D100" s="243"/>
      <c r="E100" s="243"/>
      <c r="F100" s="245"/>
      <c r="G100" s="248" t="s">
        <v>45</v>
      </c>
      <c r="H100" s="250" t="s">
        <v>92</v>
      </c>
      <c r="I100" s="242" t="s">
        <v>93</v>
      </c>
      <c r="J100" s="245"/>
      <c r="K100" s="245"/>
      <c r="L100" s="258"/>
      <c r="M100" s="258"/>
      <c r="N100" s="259"/>
      <c r="O100" s="247"/>
    </row>
    <row r="101" spans="2:15" ht="87.75" customHeight="1" thickBot="1">
      <c r="B101" s="308"/>
      <c r="C101" s="241"/>
      <c r="D101" s="303"/>
      <c r="E101" s="303"/>
      <c r="F101" s="246"/>
      <c r="G101" s="249"/>
      <c r="H101" s="242"/>
      <c r="I101" s="303"/>
      <c r="J101" s="246"/>
      <c r="K101" s="246"/>
      <c r="L101" s="258"/>
      <c r="M101" s="258"/>
      <c r="N101" s="259"/>
      <c r="O101" s="247"/>
    </row>
    <row r="102" spans="2:15" ht="90.75" customHeight="1">
      <c r="B102" s="263" t="str">
        <f>+LEFT(C102,3)</f>
        <v>3.1</v>
      </c>
      <c r="C102" s="266" t="s">
        <v>173</v>
      </c>
      <c r="D102" s="269" t="s">
        <v>174</v>
      </c>
      <c r="E102" s="272" t="s">
        <v>175</v>
      </c>
      <c r="F102" s="275">
        <v>3</v>
      </c>
      <c r="G102" s="101">
        <v>1</v>
      </c>
      <c r="H102" s="108" t="s">
        <v>176</v>
      </c>
      <c r="I102" s="278" t="s">
        <v>177</v>
      </c>
      <c r="J102" s="281">
        <v>3</v>
      </c>
      <c r="K102" s="284" t="s">
        <v>107</v>
      </c>
      <c r="L102" s="261">
        <v>60</v>
      </c>
      <c r="M102" s="261">
        <v>0.28965000000000002</v>
      </c>
      <c r="N102" s="262">
        <v>60.289650000000002</v>
      </c>
      <c r="O102" s="260"/>
    </row>
    <row r="103" spans="2:15" ht="18.75" customHeight="1">
      <c r="B103" s="264"/>
      <c r="C103" s="267"/>
      <c r="D103" s="270"/>
      <c r="E103" s="273"/>
      <c r="F103" s="276"/>
      <c r="G103" s="103">
        <v>2</v>
      </c>
      <c r="H103" s="109" t="s">
        <v>178</v>
      </c>
      <c r="I103" s="279"/>
      <c r="J103" s="282"/>
      <c r="K103" s="285"/>
      <c r="L103" s="261"/>
      <c r="M103" s="261"/>
      <c r="N103" s="262"/>
      <c r="O103" s="260"/>
    </row>
    <row r="104" spans="2:15" ht="54.75" customHeight="1">
      <c r="B104" s="264"/>
      <c r="C104" s="267"/>
      <c r="D104" s="270"/>
      <c r="E104" s="273"/>
      <c r="F104" s="276"/>
      <c r="G104" s="103">
        <v>3</v>
      </c>
      <c r="H104" s="110" t="s">
        <v>132</v>
      </c>
      <c r="I104" s="279"/>
      <c r="J104" s="282"/>
      <c r="K104" s="285"/>
      <c r="L104" s="261"/>
      <c r="M104" s="261"/>
      <c r="N104" s="262"/>
      <c r="O104" s="260"/>
    </row>
    <row r="105" spans="2:15" ht="51" customHeight="1">
      <c r="B105" s="264"/>
      <c r="C105" s="267"/>
      <c r="D105" s="270"/>
      <c r="E105" s="273"/>
      <c r="F105" s="276"/>
      <c r="G105" s="103">
        <v>4</v>
      </c>
      <c r="H105" s="110" t="s">
        <v>179</v>
      </c>
      <c r="I105" s="279"/>
      <c r="J105" s="282"/>
      <c r="K105" s="285"/>
      <c r="L105" s="261"/>
      <c r="M105" s="261"/>
      <c r="N105" s="262"/>
      <c r="O105" s="260"/>
    </row>
    <row r="106" spans="2:15" ht="18" customHeight="1">
      <c r="B106" s="264"/>
      <c r="C106" s="267"/>
      <c r="D106" s="270"/>
      <c r="E106" s="273"/>
      <c r="F106" s="276"/>
      <c r="G106" s="103">
        <v>5</v>
      </c>
      <c r="H106" s="110"/>
      <c r="I106" s="279"/>
      <c r="J106" s="282"/>
      <c r="K106" s="285"/>
      <c r="L106" s="261"/>
      <c r="M106" s="261"/>
      <c r="N106" s="262"/>
      <c r="O106" s="260"/>
    </row>
    <row r="107" spans="2:15" ht="39" customHeight="1">
      <c r="B107" s="264"/>
      <c r="C107" s="267"/>
      <c r="D107" s="270"/>
      <c r="E107" s="273"/>
      <c r="F107" s="276"/>
      <c r="G107" s="103">
        <v>6</v>
      </c>
      <c r="H107" s="111"/>
      <c r="I107" s="279"/>
      <c r="J107" s="282"/>
      <c r="K107" s="285"/>
      <c r="L107" s="261"/>
      <c r="M107" s="261"/>
      <c r="N107" s="262"/>
      <c r="O107" s="260"/>
    </row>
    <row r="108" spans="2:15" ht="39" customHeight="1">
      <c r="B108" s="264"/>
      <c r="C108" s="267"/>
      <c r="D108" s="270"/>
      <c r="E108" s="273"/>
      <c r="F108" s="276"/>
      <c r="G108" s="103">
        <v>7</v>
      </c>
      <c r="H108" s="111"/>
      <c r="I108" s="279"/>
      <c r="J108" s="282"/>
      <c r="K108" s="285"/>
      <c r="L108" s="261"/>
      <c r="M108" s="261"/>
      <c r="N108" s="262"/>
      <c r="O108" s="260"/>
    </row>
    <row r="109" spans="2:15" ht="19.5" customHeight="1" thickBot="1">
      <c r="B109" s="265"/>
      <c r="C109" s="268"/>
      <c r="D109" s="271"/>
      <c r="E109" s="274"/>
      <c r="F109" s="277"/>
      <c r="G109" s="112">
        <v>8</v>
      </c>
      <c r="H109" s="113"/>
      <c r="I109" s="280"/>
      <c r="J109" s="283"/>
      <c r="K109" s="286"/>
      <c r="L109" s="261"/>
      <c r="M109" s="261"/>
      <c r="N109" s="262"/>
      <c r="O109" s="260"/>
    </row>
    <row r="110" spans="2:15" ht="33" customHeight="1">
      <c r="B110" s="263" t="str">
        <f>+LEFT(C110,3)</f>
        <v>3.2</v>
      </c>
      <c r="C110" s="266" t="s">
        <v>180</v>
      </c>
      <c r="D110" s="269" t="s">
        <v>181</v>
      </c>
      <c r="E110" s="272" t="s">
        <v>182</v>
      </c>
      <c r="F110" s="275">
        <v>3</v>
      </c>
      <c r="G110" s="101">
        <v>1</v>
      </c>
      <c r="H110" s="108" t="s">
        <v>183</v>
      </c>
      <c r="I110" s="278" t="s">
        <v>184</v>
      </c>
      <c r="J110" s="281">
        <v>3</v>
      </c>
      <c r="K110" s="284" t="s">
        <v>107</v>
      </c>
      <c r="L110" s="261">
        <v>60</v>
      </c>
      <c r="M110" s="261">
        <v>0.38965300000000003</v>
      </c>
      <c r="N110" s="262">
        <v>60.389653000000003</v>
      </c>
      <c r="O110" s="260"/>
    </row>
    <row r="111" spans="2:15" ht="33">
      <c r="B111" s="264"/>
      <c r="C111" s="267"/>
      <c r="D111" s="270"/>
      <c r="E111" s="273"/>
      <c r="F111" s="276"/>
      <c r="G111" s="103">
        <v>2</v>
      </c>
      <c r="H111" s="109" t="s">
        <v>185</v>
      </c>
      <c r="I111" s="279"/>
      <c r="J111" s="282"/>
      <c r="K111" s="285"/>
      <c r="L111" s="261"/>
      <c r="M111" s="261"/>
      <c r="N111" s="262"/>
      <c r="O111" s="260"/>
    </row>
    <row r="112" spans="2:15" ht="35.25" customHeight="1">
      <c r="B112" s="264"/>
      <c r="C112" s="267"/>
      <c r="D112" s="270"/>
      <c r="E112" s="273"/>
      <c r="F112" s="276"/>
      <c r="G112" s="103">
        <v>3</v>
      </c>
      <c r="H112" s="110" t="s">
        <v>186</v>
      </c>
      <c r="I112" s="279"/>
      <c r="J112" s="282"/>
      <c r="K112" s="285"/>
      <c r="L112" s="261"/>
      <c r="M112" s="261"/>
      <c r="N112" s="262"/>
      <c r="O112" s="260"/>
    </row>
    <row r="113" spans="2:15" ht="39.75" customHeight="1">
      <c r="B113" s="264"/>
      <c r="C113" s="267"/>
      <c r="D113" s="270"/>
      <c r="E113" s="273"/>
      <c r="F113" s="276"/>
      <c r="G113" s="103">
        <v>4</v>
      </c>
      <c r="H113" s="110" t="s">
        <v>187</v>
      </c>
      <c r="I113" s="279"/>
      <c r="J113" s="282"/>
      <c r="K113" s="285"/>
      <c r="L113" s="261"/>
      <c r="M113" s="261"/>
      <c r="N113" s="262"/>
      <c r="O113" s="260"/>
    </row>
    <row r="114" spans="2:15" ht="39.75" customHeight="1">
      <c r="B114" s="264"/>
      <c r="C114" s="267"/>
      <c r="D114" s="270"/>
      <c r="E114" s="273"/>
      <c r="F114" s="276"/>
      <c r="G114" s="103">
        <v>5</v>
      </c>
      <c r="H114" s="110" t="s">
        <v>188</v>
      </c>
      <c r="I114" s="279"/>
      <c r="J114" s="282"/>
      <c r="K114" s="285"/>
      <c r="L114" s="261"/>
      <c r="M114" s="261"/>
      <c r="N114" s="262"/>
      <c r="O114" s="260"/>
    </row>
    <row r="115" spans="2:15" ht="42.75" customHeight="1">
      <c r="B115" s="264"/>
      <c r="C115" s="267"/>
      <c r="D115" s="270"/>
      <c r="E115" s="273"/>
      <c r="F115" s="276"/>
      <c r="G115" s="103">
        <v>6</v>
      </c>
      <c r="H115" s="111" t="s">
        <v>189</v>
      </c>
      <c r="I115" s="279"/>
      <c r="J115" s="282"/>
      <c r="K115" s="285"/>
      <c r="L115" s="261"/>
      <c r="M115" s="261"/>
      <c r="N115" s="262"/>
      <c r="O115" s="260"/>
    </row>
    <row r="116" spans="2:15" ht="39.75" customHeight="1">
      <c r="B116" s="264"/>
      <c r="C116" s="267"/>
      <c r="D116" s="270"/>
      <c r="E116" s="273"/>
      <c r="F116" s="276"/>
      <c r="G116" s="103">
        <v>7</v>
      </c>
      <c r="H116" s="111"/>
      <c r="I116" s="279"/>
      <c r="J116" s="282"/>
      <c r="K116" s="285"/>
      <c r="L116" s="261"/>
      <c r="M116" s="261"/>
      <c r="N116" s="262"/>
      <c r="O116" s="260"/>
    </row>
    <row r="117" spans="2:15" ht="39.75" customHeight="1" thickBot="1">
      <c r="B117" s="265"/>
      <c r="C117" s="268"/>
      <c r="D117" s="271"/>
      <c r="E117" s="274"/>
      <c r="F117" s="277"/>
      <c r="G117" s="112">
        <v>8</v>
      </c>
      <c r="H117" s="113"/>
      <c r="I117" s="280"/>
      <c r="J117" s="283"/>
      <c r="K117" s="286"/>
      <c r="L117" s="261"/>
      <c r="M117" s="261"/>
      <c r="N117" s="262"/>
      <c r="O117" s="260"/>
    </row>
    <row r="118" spans="2:15" ht="33" customHeight="1">
      <c r="B118" s="263" t="str">
        <f>+LEFT(C118,3)</f>
        <v>3.3</v>
      </c>
      <c r="C118" s="266" t="s">
        <v>190</v>
      </c>
      <c r="D118" s="269" t="s">
        <v>191</v>
      </c>
      <c r="E118" s="272" t="s">
        <v>192</v>
      </c>
      <c r="F118" s="275">
        <v>3</v>
      </c>
      <c r="G118" s="101">
        <v>1</v>
      </c>
      <c r="H118" s="108" t="s">
        <v>193</v>
      </c>
      <c r="I118" s="278" t="s">
        <v>194</v>
      </c>
      <c r="J118" s="281">
        <v>3</v>
      </c>
      <c r="K118" s="284" t="s">
        <v>107</v>
      </c>
      <c r="L118" s="261">
        <v>60</v>
      </c>
      <c r="M118" s="261">
        <v>0.48964999999999997</v>
      </c>
      <c r="N118" s="262">
        <v>60.489649999999997</v>
      </c>
      <c r="O118" s="260"/>
    </row>
    <row r="119" spans="2:15" ht="66">
      <c r="B119" s="264"/>
      <c r="C119" s="267"/>
      <c r="D119" s="270"/>
      <c r="E119" s="273"/>
      <c r="F119" s="276"/>
      <c r="G119" s="103">
        <v>2</v>
      </c>
      <c r="H119" s="109" t="s">
        <v>195</v>
      </c>
      <c r="I119" s="279" t="s">
        <v>196</v>
      </c>
      <c r="J119" s="282"/>
      <c r="K119" s="285"/>
      <c r="L119" s="261"/>
      <c r="M119" s="261"/>
      <c r="N119" s="262"/>
      <c r="O119" s="260"/>
    </row>
    <row r="120" spans="2:15" ht="33">
      <c r="B120" s="264"/>
      <c r="C120" s="267"/>
      <c r="D120" s="270"/>
      <c r="E120" s="273"/>
      <c r="F120" s="276"/>
      <c r="G120" s="103">
        <v>3</v>
      </c>
      <c r="H120" s="110" t="s">
        <v>197</v>
      </c>
      <c r="I120" s="279" t="s">
        <v>198</v>
      </c>
      <c r="J120" s="282"/>
      <c r="K120" s="285"/>
      <c r="L120" s="261"/>
      <c r="M120" s="261"/>
      <c r="N120" s="262"/>
      <c r="O120" s="260"/>
    </row>
    <row r="121" spans="2:15" ht="49.5">
      <c r="B121" s="264"/>
      <c r="C121" s="267"/>
      <c r="D121" s="270"/>
      <c r="E121" s="273"/>
      <c r="F121" s="276"/>
      <c r="G121" s="103">
        <v>4</v>
      </c>
      <c r="H121" s="110" t="s">
        <v>199</v>
      </c>
      <c r="I121" s="279" t="s">
        <v>200</v>
      </c>
      <c r="J121" s="282"/>
      <c r="K121" s="285"/>
      <c r="L121" s="261"/>
      <c r="M121" s="261"/>
      <c r="N121" s="262"/>
      <c r="O121" s="260"/>
    </row>
    <row r="122" spans="2:15" ht="21" customHeight="1">
      <c r="B122" s="264"/>
      <c r="C122" s="267"/>
      <c r="D122" s="270"/>
      <c r="E122" s="273"/>
      <c r="F122" s="276"/>
      <c r="G122" s="103">
        <v>5</v>
      </c>
      <c r="H122" s="110"/>
      <c r="I122" s="279" t="s">
        <v>201</v>
      </c>
      <c r="J122" s="282"/>
      <c r="K122" s="285"/>
      <c r="L122" s="261"/>
      <c r="M122" s="261"/>
      <c r="N122" s="262"/>
      <c r="O122" s="260"/>
    </row>
    <row r="123" spans="2:15" ht="21" customHeight="1">
      <c r="B123" s="264"/>
      <c r="C123" s="267"/>
      <c r="D123" s="270"/>
      <c r="E123" s="273"/>
      <c r="F123" s="276"/>
      <c r="G123" s="103">
        <v>6</v>
      </c>
      <c r="H123" s="111"/>
      <c r="I123" s="279"/>
      <c r="J123" s="282"/>
      <c r="K123" s="285"/>
      <c r="L123" s="261"/>
      <c r="M123" s="261"/>
      <c r="N123" s="262"/>
      <c r="O123" s="260"/>
    </row>
    <row r="124" spans="2:15" ht="21" customHeight="1">
      <c r="B124" s="264"/>
      <c r="C124" s="267"/>
      <c r="D124" s="270"/>
      <c r="E124" s="273"/>
      <c r="F124" s="276"/>
      <c r="G124" s="103">
        <v>7</v>
      </c>
      <c r="H124" s="111"/>
      <c r="I124" s="279"/>
      <c r="J124" s="282"/>
      <c r="K124" s="285"/>
      <c r="L124" s="261"/>
      <c r="M124" s="261"/>
      <c r="N124" s="262"/>
      <c r="O124" s="260"/>
    </row>
    <row r="125" spans="2:15" ht="21" customHeight="1" thickBot="1">
      <c r="B125" s="265"/>
      <c r="C125" s="268"/>
      <c r="D125" s="271"/>
      <c r="E125" s="274"/>
      <c r="F125" s="277"/>
      <c r="G125" s="112">
        <v>8</v>
      </c>
      <c r="H125" s="113"/>
      <c r="I125" s="280"/>
      <c r="J125" s="283"/>
      <c r="K125" s="286"/>
      <c r="L125" s="261"/>
      <c r="M125" s="261"/>
      <c r="N125" s="262"/>
      <c r="O125" s="260"/>
    </row>
    <row r="126" spans="2:15" ht="27.75" customHeight="1">
      <c r="B126" s="310"/>
      <c r="C126" s="312" t="s">
        <v>202</v>
      </c>
      <c r="D126" s="242" t="s">
        <v>149</v>
      </c>
      <c r="E126" s="244" t="s">
        <v>86</v>
      </c>
      <c r="F126" s="245" t="s">
        <v>87</v>
      </c>
      <c r="G126" s="304" t="s">
        <v>88</v>
      </c>
      <c r="H126" s="305"/>
      <c r="I126" s="306"/>
      <c r="J126" s="245" t="s">
        <v>89</v>
      </c>
      <c r="K126" s="309" t="s">
        <v>150</v>
      </c>
      <c r="L126" s="258"/>
      <c r="M126" s="258"/>
      <c r="N126" s="259"/>
      <c r="O126" s="247"/>
    </row>
    <row r="127" spans="2:15" ht="66" customHeight="1">
      <c r="B127" s="311"/>
      <c r="C127" s="313"/>
      <c r="D127" s="243"/>
      <c r="E127" s="243"/>
      <c r="F127" s="245"/>
      <c r="G127" s="248" t="s">
        <v>45</v>
      </c>
      <c r="H127" s="250" t="s">
        <v>92</v>
      </c>
      <c r="I127" s="242" t="s">
        <v>93</v>
      </c>
      <c r="J127" s="245"/>
      <c r="K127" s="245"/>
      <c r="L127" s="258"/>
      <c r="M127" s="258"/>
      <c r="N127" s="259"/>
      <c r="O127" s="247"/>
    </row>
    <row r="128" spans="2:15" ht="14.25" customHeight="1" thickBot="1">
      <c r="B128" s="311"/>
      <c r="C128" s="313"/>
      <c r="D128" s="303"/>
      <c r="E128" s="303"/>
      <c r="F128" s="246"/>
      <c r="G128" s="249"/>
      <c r="H128" s="242"/>
      <c r="I128" s="303"/>
      <c r="J128" s="246"/>
      <c r="K128" s="246"/>
      <c r="L128" s="258"/>
      <c r="M128" s="258"/>
      <c r="N128" s="259"/>
      <c r="O128" s="247"/>
    </row>
    <row r="129" spans="2:15" ht="69" customHeight="1">
      <c r="B129" s="263" t="str">
        <f>+LEFT(C129,3)</f>
        <v>4.1</v>
      </c>
      <c r="C129" s="266" t="s">
        <v>203</v>
      </c>
      <c r="D129" s="269" t="s">
        <v>204</v>
      </c>
      <c r="E129" s="272" t="s">
        <v>205</v>
      </c>
      <c r="F129" s="275">
        <v>3</v>
      </c>
      <c r="G129" s="101">
        <v>1</v>
      </c>
      <c r="H129" s="108" t="s">
        <v>206</v>
      </c>
      <c r="I129" s="278" t="s">
        <v>207</v>
      </c>
      <c r="J129" s="281">
        <v>3</v>
      </c>
      <c r="K129" s="284" t="s">
        <v>107</v>
      </c>
      <c r="L129" s="261">
        <v>60</v>
      </c>
      <c r="M129" s="261">
        <v>0.58965000000000001</v>
      </c>
      <c r="N129" s="262">
        <v>60.589649999999999</v>
      </c>
      <c r="O129" s="260"/>
    </row>
    <row r="130" spans="2:15" ht="42.75" customHeight="1">
      <c r="B130" s="264"/>
      <c r="C130" s="267"/>
      <c r="D130" s="270"/>
      <c r="E130" s="273"/>
      <c r="F130" s="276"/>
      <c r="G130" s="103">
        <v>2</v>
      </c>
      <c r="H130" s="109" t="s">
        <v>208</v>
      </c>
      <c r="I130" s="279"/>
      <c r="J130" s="282"/>
      <c r="K130" s="285"/>
      <c r="L130" s="261"/>
      <c r="M130" s="261"/>
      <c r="N130" s="262"/>
      <c r="O130" s="260"/>
    </row>
    <row r="131" spans="2:15" ht="36.75" customHeight="1">
      <c r="B131" s="264"/>
      <c r="C131" s="267"/>
      <c r="D131" s="270"/>
      <c r="E131" s="273"/>
      <c r="F131" s="276"/>
      <c r="G131" s="103">
        <v>3</v>
      </c>
      <c r="H131" s="110" t="s">
        <v>209</v>
      </c>
      <c r="I131" s="279" t="s">
        <v>210</v>
      </c>
      <c r="J131" s="282"/>
      <c r="K131" s="285"/>
      <c r="L131" s="261"/>
      <c r="M131" s="261"/>
      <c r="N131" s="262"/>
      <c r="O131" s="260"/>
    </row>
    <row r="132" spans="2:15" ht="33.75" customHeight="1">
      <c r="B132" s="264"/>
      <c r="C132" s="267"/>
      <c r="D132" s="270"/>
      <c r="E132" s="273"/>
      <c r="F132" s="276"/>
      <c r="G132" s="103">
        <v>4</v>
      </c>
      <c r="H132" s="110" t="s">
        <v>211</v>
      </c>
      <c r="I132" s="279" t="s">
        <v>212</v>
      </c>
      <c r="J132" s="282"/>
      <c r="K132" s="285"/>
      <c r="L132" s="261"/>
      <c r="M132" s="261"/>
      <c r="N132" s="262"/>
      <c r="O132" s="260"/>
    </row>
    <row r="133" spans="2:15" ht="36" customHeight="1">
      <c r="B133" s="264"/>
      <c r="C133" s="267"/>
      <c r="D133" s="270"/>
      <c r="E133" s="273"/>
      <c r="F133" s="276"/>
      <c r="G133" s="103">
        <v>5</v>
      </c>
      <c r="H133" s="110" t="s">
        <v>213</v>
      </c>
      <c r="I133" s="279"/>
      <c r="J133" s="282"/>
      <c r="K133" s="285"/>
      <c r="L133" s="261"/>
      <c r="M133" s="261"/>
      <c r="N133" s="262"/>
      <c r="O133" s="260"/>
    </row>
    <row r="134" spans="2:15" ht="21" customHeight="1">
      <c r="B134" s="264"/>
      <c r="C134" s="267"/>
      <c r="D134" s="270"/>
      <c r="E134" s="273"/>
      <c r="F134" s="276"/>
      <c r="G134" s="103">
        <v>6</v>
      </c>
      <c r="H134" s="111"/>
      <c r="I134" s="279"/>
      <c r="J134" s="282"/>
      <c r="K134" s="285"/>
      <c r="L134" s="261"/>
      <c r="M134" s="261"/>
      <c r="N134" s="262"/>
      <c r="O134" s="260"/>
    </row>
    <row r="135" spans="2:15" ht="21" customHeight="1">
      <c r="B135" s="264"/>
      <c r="C135" s="267"/>
      <c r="D135" s="270"/>
      <c r="E135" s="273"/>
      <c r="F135" s="276"/>
      <c r="G135" s="103">
        <v>7</v>
      </c>
      <c r="H135" s="111"/>
      <c r="I135" s="279"/>
      <c r="J135" s="282"/>
      <c r="K135" s="285"/>
      <c r="L135" s="261"/>
      <c r="M135" s="261"/>
      <c r="N135" s="262"/>
      <c r="O135" s="260"/>
    </row>
    <row r="136" spans="2:15" ht="21" customHeight="1" thickBot="1">
      <c r="B136" s="265"/>
      <c r="C136" s="268"/>
      <c r="D136" s="271"/>
      <c r="E136" s="274"/>
      <c r="F136" s="277"/>
      <c r="G136" s="112">
        <v>8</v>
      </c>
      <c r="H136" s="113"/>
      <c r="I136" s="280"/>
      <c r="J136" s="283"/>
      <c r="K136" s="286"/>
      <c r="L136" s="261"/>
      <c r="M136" s="261"/>
      <c r="N136" s="262"/>
      <c r="O136" s="260"/>
    </row>
    <row r="137" spans="2:15" ht="66" customHeight="1">
      <c r="B137" s="263" t="str">
        <f>+LEFT(C137,3)</f>
        <v>4.2</v>
      </c>
      <c r="C137" s="266" t="s">
        <v>214</v>
      </c>
      <c r="D137" s="269" t="s">
        <v>204</v>
      </c>
      <c r="E137" s="272" t="s">
        <v>215</v>
      </c>
      <c r="F137" s="275">
        <v>3</v>
      </c>
      <c r="G137" s="101">
        <v>1</v>
      </c>
      <c r="H137" s="108" t="s">
        <v>216</v>
      </c>
      <c r="I137" s="278" t="s">
        <v>217</v>
      </c>
      <c r="J137" s="281">
        <v>3</v>
      </c>
      <c r="K137" s="284" t="s">
        <v>107</v>
      </c>
      <c r="L137" s="261">
        <v>60</v>
      </c>
      <c r="M137" s="261">
        <v>0.68964999999999999</v>
      </c>
      <c r="N137" s="262">
        <v>60.68965</v>
      </c>
      <c r="O137" s="260"/>
    </row>
    <row r="138" spans="2:15" ht="49.5">
      <c r="B138" s="264"/>
      <c r="C138" s="267"/>
      <c r="D138" s="270"/>
      <c r="E138" s="273"/>
      <c r="F138" s="276"/>
      <c r="G138" s="103">
        <v>2</v>
      </c>
      <c r="H138" s="109" t="s">
        <v>218</v>
      </c>
      <c r="I138" s="279"/>
      <c r="J138" s="282"/>
      <c r="K138" s="285"/>
      <c r="L138" s="261"/>
      <c r="M138" s="261"/>
      <c r="N138" s="262"/>
      <c r="O138" s="260"/>
    </row>
    <row r="139" spans="2:15" ht="33">
      <c r="B139" s="264"/>
      <c r="C139" s="267"/>
      <c r="D139" s="270"/>
      <c r="E139" s="273"/>
      <c r="F139" s="276"/>
      <c r="G139" s="103">
        <v>3</v>
      </c>
      <c r="H139" s="110" t="s">
        <v>219</v>
      </c>
      <c r="I139" s="279"/>
      <c r="J139" s="282"/>
      <c r="K139" s="285"/>
      <c r="L139" s="261"/>
      <c r="M139" s="261"/>
      <c r="N139" s="262"/>
      <c r="O139" s="260"/>
    </row>
    <row r="140" spans="2:15" ht="49.5">
      <c r="B140" s="264"/>
      <c r="C140" s="267"/>
      <c r="D140" s="270"/>
      <c r="E140" s="273"/>
      <c r="F140" s="276"/>
      <c r="G140" s="103">
        <v>4</v>
      </c>
      <c r="H140" s="110" t="s">
        <v>220</v>
      </c>
      <c r="I140" s="279"/>
      <c r="J140" s="282"/>
      <c r="K140" s="285"/>
      <c r="L140" s="261"/>
      <c r="M140" s="261"/>
      <c r="N140" s="262"/>
      <c r="O140" s="260"/>
    </row>
    <row r="141" spans="2:15" ht="66">
      <c r="B141" s="264"/>
      <c r="C141" s="267"/>
      <c r="D141" s="270"/>
      <c r="E141" s="273"/>
      <c r="F141" s="276"/>
      <c r="G141" s="103">
        <v>5</v>
      </c>
      <c r="H141" s="110" t="s">
        <v>221</v>
      </c>
      <c r="I141" s="279"/>
      <c r="J141" s="282"/>
      <c r="K141" s="285"/>
      <c r="L141" s="261"/>
      <c r="M141" s="261"/>
      <c r="N141" s="262"/>
      <c r="O141" s="260"/>
    </row>
    <row r="142" spans="2:15" ht="103.5" customHeight="1">
      <c r="B142" s="264"/>
      <c r="C142" s="267"/>
      <c r="D142" s="270"/>
      <c r="E142" s="273"/>
      <c r="F142" s="276"/>
      <c r="G142" s="103">
        <v>6</v>
      </c>
      <c r="H142" s="110" t="s">
        <v>118</v>
      </c>
      <c r="I142" s="279"/>
      <c r="J142" s="282"/>
      <c r="K142" s="285"/>
      <c r="L142" s="261"/>
      <c r="M142" s="261"/>
      <c r="N142" s="262"/>
      <c r="O142" s="260"/>
    </row>
    <row r="143" spans="2:15" ht="12.75" customHeight="1">
      <c r="B143" s="264"/>
      <c r="C143" s="267"/>
      <c r="D143" s="270"/>
      <c r="E143" s="273"/>
      <c r="F143" s="276"/>
      <c r="G143" s="103">
        <v>7</v>
      </c>
      <c r="H143" s="111"/>
      <c r="I143" s="279"/>
      <c r="J143" s="282"/>
      <c r="K143" s="285"/>
      <c r="L143" s="261"/>
      <c r="M143" s="261"/>
      <c r="N143" s="262"/>
      <c r="O143" s="260"/>
    </row>
    <row r="144" spans="2:15" ht="12.75" customHeight="1" thickBot="1">
      <c r="B144" s="265"/>
      <c r="C144" s="268"/>
      <c r="D144" s="271"/>
      <c r="E144" s="274"/>
      <c r="F144" s="277"/>
      <c r="G144" s="112">
        <v>8</v>
      </c>
      <c r="H144" s="113"/>
      <c r="I144" s="280"/>
      <c r="J144" s="283"/>
      <c r="K144" s="286"/>
      <c r="L144" s="261"/>
      <c r="M144" s="261"/>
      <c r="N144" s="262"/>
      <c r="O144" s="260"/>
    </row>
    <row r="145" spans="2:15" ht="49.5" customHeight="1">
      <c r="B145" s="263" t="str">
        <f>+LEFT(C145,3)</f>
        <v>4.3</v>
      </c>
      <c r="C145" s="266" t="s">
        <v>222</v>
      </c>
      <c r="D145" s="269" t="s">
        <v>204</v>
      </c>
      <c r="E145" s="272" t="s">
        <v>223</v>
      </c>
      <c r="F145" s="275">
        <v>3</v>
      </c>
      <c r="G145" s="101">
        <v>1</v>
      </c>
      <c r="H145" s="108" t="s">
        <v>224</v>
      </c>
      <c r="I145" s="278" t="s">
        <v>225</v>
      </c>
      <c r="J145" s="281">
        <v>3</v>
      </c>
      <c r="K145" s="284" t="s">
        <v>107</v>
      </c>
      <c r="L145" s="261">
        <v>60</v>
      </c>
      <c r="M145" s="261">
        <v>0.78964999999999996</v>
      </c>
      <c r="N145" s="262">
        <v>60.789650000000002</v>
      </c>
      <c r="O145" s="260"/>
    </row>
    <row r="146" spans="2:15" ht="49.5">
      <c r="B146" s="264"/>
      <c r="C146" s="267"/>
      <c r="D146" s="270"/>
      <c r="E146" s="273"/>
      <c r="F146" s="276"/>
      <c r="G146" s="103">
        <v>2</v>
      </c>
      <c r="H146" s="109" t="s">
        <v>218</v>
      </c>
      <c r="I146" s="279"/>
      <c r="J146" s="282"/>
      <c r="K146" s="285"/>
      <c r="L146" s="261"/>
      <c r="M146" s="261"/>
      <c r="N146" s="262"/>
      <c r="O146" s="260"/>
    </row>
    <row r="147" spans="2:15" ht="22.5" customHeight="1">
      <c r="B147" s="264"/>
      <c r="C147" s="267"/>
      <c r="D147" s="270"/>
      <c r="E147" s="273"/>
      <c r="F147" s="276"/>
      <c r="G147" s="103">
        <v>3</v>
      </c>
      <c r="H147" s="110" t="s">
        <v>226</v>
      </c>
      <c r="I147" s="279"/>
      <c r="J147" s="282"/>
      <c r="K147" s="285"/>
      <c r="L147" s="261"/>
      <c r="M147" s="261"/>
      <c r="N147" s="262"/>
      <c r="O147" s="260"/>
    </row>
    <row r="148" spans="2:15" ht="82.5">
      <c r="B148" s="264"/>
      <c r="C148" s="267"/>
      <c r="D148" s="270"/>
      <c r="E148" s="273"/>
      <c r="F148" s="276"/>
      <c r="G148" s="103">
        <v>4</v>
      </c>
      <c r="H148" s="110" t="s">
        <v>227</v>
      </c>
      <c r="I148" s="279"/>
      <c r="J148" s="282"/>
      <c r="K148" s="285"/>
      <c r="L148" s="261"/>
      <c r="M148" s="261"/>
      <c r="N148" s="262"/>
      <c r="O148" s="260"/>
    </row>
    <row r="149" spans="2:15" ht="42.75" customHeight="1">
      <c r="B149" s="264"/>
      <c r="C149" s="267"/>
      <c r="D149" s="270"/>
      <c r="E149" s="273"/>
      <c r="F149" s="276"/>
      <c r="G149" s="103">
        <v>5</v>
      </c>
      <c r="H149" s="110" t="s">
        <v>220</v>
      </c>
      <c r="I149" s="279"/>
      <c r="J149" s="282"/>
      <c r="K149" s="285"/>
      <c r="L149" s="261"/>
      <c r="M149" s="261"/>
      <c r="N149" s="262"/>
      <c r="O149" s="260"/>
    </row>
    <row r="150" spans="2:15" ht="39.75" customHeight="1">
      <c r="B150" s="264"/>
      <c r="C150" s="267"/>
      <c r="D150" s="270"/>
      <c r="E150" s="273"/>
      <c r="F150" s="276"/>
      <c r="G150" s="103">
        <v>6</v>
      </c>
      <c r="H150" s="111" t="s">
        <v>228</v>
      </c>
      <c r="I150" s="279"/>
      <c r="J150" s="282"/>
      <c r="K150" s="285"/>
      <c r="L150" s="261"/>
      <c r="M150" s="261"/>
      <c r="N150" s="262"/>
      <c r="O150" s="260"/>
    </row>
    <row r="151" spans="2:15" ht="102.75" customHeight="1">
      <c r="B151" s="264"/>
      <c r="C151" s="267"/>
      <c r="D151" s="270"/>
      <c r="E151" s="273"/>
      <c r="F151" s="276"/>
      <c r="G151" s="103">
        <v>7</v>
      </c>
      <c r="H151" s="110" t="s">
        <v>118</v>
      </c>
      <c r="I151" s="279"/>
      <c r="J151" s="282"/>
      <c r="K151" s="285"/>
      <c r="L151" s="261"/>
      <c r="M151" s="261"/>
      <c r="N151" s="262"/>
      <c r="O151" s="260"/>
    </row>
    <row r="152" spans="2:15" ht="21" customHeight="1" thickBot="1">
      <c r="B152" s="265"/>
      <c r="C152" s="268"/>
      <c r="D152" s="271"/>
      <c r="E152" s="274"/>
      <c r="F152" s="277"/>
      <c r="G152" s="112">
        <v>8</v>
      </c>
      <c r="H152" s="113" t="s">
        <v>229</v>
      </c>
      <c r="I152" s="280"/>
      <c r="J152" s="283"/>
      <c r="K152" s="286"/>
      <c r="L152" s="261"/>
      <c r="M152" s="261"/>
      <c r="N152" s="262"/>
      <c r="O152" s="260"/>
    </row>
    <row r="153" spans="2:15" ht="49.5" customHeight="1">
      <c r="B153" s="263" t="str">
        <f>+LEFT(C153,3)</f>
        <v>4.4</v>
      </c>
      <c r="C153" s="266" t="s">
        <v>230</v>
      </c>
      <c r="D153" s="269" t="s">
        <v>204</v>
      </c>
      <c r="E153" s="272" t="s">
        <v>231</v>
      </c>
      <c r="F153" s="275">
        <v>3</v>
      </c>
      <c r="G153" s="101">
        <v>1</v>
      </c>
      <c r="H153" s="108" t="s">
        <v>232</v>
      </c>
      <c r="I153" s="278" t="s">
        <v>233</v>
      </c>
      <c r="J153" s="281">
        <v>2</v>
      </c>
      <c r="K153" s="284" t="s">
        <v>162</v>
      </c>
      <c r="L153" s="261">
        <v>20</v>
      </c>
      <c r="M153" s="261">
        <v>0.88965000000000005</v>
      </c>
      <c r="N153" s="262">
        <v>20.88965</v>
      </c>
      <c r="O153" s="260"/>
    </row>
    <row r="154" spans="2:15" ht="21" customHeight="1">
      <c r="B154" s="264"/>
      <c r="C154" s="267"/>
      <c r="D154" s="270"/>
      <c r="E154" s="273"/>
      <c r="F154" s="276"/>
      <c r="G154" s="103">
        <v>2</v>
      </c>
      <c r="H154" s="109" t="s">
        <v>234</v>
      </c>
      <c r="I154" s="279"/>
      <c r="J154" s="282"/>
      <c r="K154" s="285"/>
      <c r="L154" s="261"/>
      <c r="M154" s="261"/>
      <c r="N154" s="262"/>
      <c r="O154" s="260"/>
    </row>
    <row r="155" spans="2:15" ht="21" customHeight="1">
      <c r="B155" s="264"/>
      <c r="C155" s="267"/>
      <c r="D155" s="270"/>
      <c r="E155" s="273"/>
      <c r="F155" s="276"/>
      <c r="G155" s="103">
        <v>3</v>
      </c>
      <c r="H155" s="110" t="s">
        <v>235</v>
      </c>
      <c r="I155" s="279"/>
      <c r="J155" s="282"/>
      <c r="K155" s="285"/>
      <c r="L155" s="261"/>
      <c r="M155" s="261"/>
      <c r="N155" s="262"/>
      <c r="O155" s="260"/>
    </row>
    <row r="156" spans="2:15" ht="49.5">
      <c r="B156" s="264"/>
      <c r="C156" s="267"/>
      <c r="D156" s="270"/>
      <c r="E156" s="273"/>
      <c r="F156" s="276"/>
      <c r="G156" s="103">
        <v>4</v>
      </c>
      <c r="H156" s="110" t="s">
        <v>236</v>
      </c>
      <c r="I156" s="279"/>
      <c r="J156" s="282"/>
      <c r="K156" s="285"/>
      <c r="L156" s="261"/>
      <c r="M156" s="261"/>
      <c r="N156" s="262"/>
      <c r="O156" s="260"/>
    </row>
    <row r="157" spans="2:15" ht="21" customHeight="1">
      <c r="B157" s="264"/>
      <c r="C157" s="267"/>
      <c r="D157" s="270"/>
      <c r="E157" s="273"/>
      <c r="F157" s="276"/>
      <c r="G157" s="103">
        <v>5</v>
      </c>
      <c r="H157" s="110" t="s">
        <v>237</v>
      </c>
      <c r="I157" s="279"/>
      <c r="J157" s="282"/>
      <c r="K157" s="285"/>
      <c r="L157" s="261"/>
      <c r="M157" s="261"/>
      <c r="N157" s="262"/>
      <c r="O157" s="260"/>
    </row>
    <row r="158" spans="2:15" ht="36" customHeight="1">
      <c r="B158" s="264"/>
      <c r="C158" s="267"/>
      <c r="D158" s="270"/>
      <c r="E158" s="273"/>
      <c r="F158" s="276"/>
      <c r="G158" s="103">
        <v>6</v>
      </c>
      <c r="H158" s="111" t="s">
        <v>238</v>
      </c>
      <c r="I158" s="279"/>
      <c r="J158" s="282"/>
      <c r="K158" s="285"/>
      <c r="L158" s="261"/>
      <c r="M158" s="261"/>
      <c r="N158" s="262"/>
      <c r="O158" s="260"/>
    </row>
    <row r="159" spans="2:15" ht="21" customHeight="1">
      <c r="B159" s="264"/>
      <c r="C159" s="267"/>
      <c r="D159" s="270"/>
      <c r="E159" s="273"/>
      <c r="F159" s="276"/>
      <c r="G159" s="103">
        <v>7</v>
      </c>
      <c r="H159" s="111"/>
      <c r="I159" s="279"/>
      <c r="J159" s="282"/>
      <c r="K159" s="285"/>
      <c r="L159" s="261"/>
      <c r="M159" s="261"/>
      <c r="N159" s="262"/>
      <c r="O159" s="260"/>
    </row>
    <row r="160" spans="2:15" ht="21" customHeight="1" thickBot="1">
      <c r="B160" s="265"/>
      <c r="C160" s="268"/>
      <c r="D160" s="271"/>
      <c r="E160" s="274"/>
      <c r="F160" s="277"/>
      <c r="G160" s="112">
        <v>8</v>
      </c>
      <c r="H160" s="113"/>
      <c r="I160" s="280"/>
      <c r="J160" s="283"/>
      <c r="K160" s="286"/>
      <c r="L160" s="261"/>
      <c r="M160" s="261"/>
      <c r="N160" s="262"/>
      <c r="O160" s="260"/>
    </row>
    <row r="161" spans="2:15" ht="49.5" customHeight="1">
      <c r="B161" s="263" t="str">
        <f>+LEFT(C161,3)</f>
        <v>4.5</v>
      </c>
      <c r="C161" s="266" t="s">
        <v>239</v>
      </c>
      <c r="D161" s="269" t="s">
        <v>204</v>
      </c>
      <c r="E161" s="272" t="s">
        <v>240</v>
      </c>
      <c r="F161" s="275">
        <v>3</v>
      </c>
      <c r="G161" s="101">
        <v>1</v>
      </c>
      <c r="H161" s="108" t="s">
        <v>224</v>
      </c>
      <c r="I161" s="278" t="s">
        <v>241</v>
      </c>
      <c r="J161" s="281">
        <v>3</v>
      </c>
      <c r="K161" s="284" t="s">
        <v>107</v>
      </c>
      <c r="L161" s="261">
        <v>60</v>
      </c>
      <c r="M161" s="261">
        <v>0.98965000000000003</v>
      </c>
      <c r="N161" s="300">
        <v>60.989649999999997</v>
      </c>
      <c r="O161" s="299"/>
    </row>
    <row r="162" spans="2:15" ht="49.5">
      <c r="B162" s="264"/>
      <c r="C162" s="267"/>
      <c r="D162" s="270"/>
      <c r="E162" s="273"/>
      <c r="F162" s="276"/>
      <c r="G162" s="103">
        <v>2</v>
      </c>
      <c r="H162" s="109" t="s">
        <v>218</v>
      </c>
      <c r="I162" s="279"/>
      <c r="J162" s="282"/>
      <c r="K162" s="285"/>
      <c r="L162" s="261"/>
      <c r="M162" s="261"/>
      <c r="N162" s="300"/>
      <c r="O162" s="299"/>
    </row>
    <row r="163" spans="2:15" ht="21" customHeight="1">
      <c r="B163" s="264"/>
      <c r="C163" s="267"/>
      <c r="D163" s="270"/>
      <c r="E163" s="273"/>
      <c r="F163" s="276"/>
      <c r="G163" s="103">
        <v>3</v>
      </c>
      <c r="H163" s="110" t="s">
        <v>226</v>
      </c>
      <c r="I163" s="279"/>
      <c r="J163" s="282"/>
      <c r="K163" s="285"/>
      <c r="L163" s="261"/>
      <c r="M163" s="261"/>
      <c r="N163" s="300"/>
      <c r="O163" s="299"/>
    </row>
    <row r="164" spans="2:15" ht="33.75" customHeight="1">
      <c r="B164" s="264"/>
      <c r="C164" s="267"/>
      <c r="D164" s="270"/>
      <c r="E164" s="273"/>
      <c r="F164" s="276"/>
      <c r="G164" s="103">
        <v>4</v>
      </c>
      <c r="H164" s="110" t="s">
        <v>242</v>
      </c>
      <c r="I164" s="279"/>
      <c r="J164" s="282"/>
      <c r="K164" s="285"/>
      <c r="L164" s="261"/>
      <c r="M164" s="261"/>
      <c r="N164" s="300"/>
      <c r="O164" s="299"/>
    </row>
    <row r="165" spans="2:15" ht="54" customHeight="1">
      <c r="B165" s="264"/>
      <c r="C165" s="267"/>
      <c r="D165" s="270"/>
      <c r="E165" s="273"/>
      <c r="F165" s="276"/>
      <c r="G165" s="103">
        <v>5</v>
      </c>
      <c r="H165" s="110" t="s">
        <v>243</v>
      </c>
      <c r="I165" s="279"/>
      <c r="J165" s="282"/>
      <c r="K165" s="285"/>
      <c r="L165" s="261"/>
      <c r="M165" s="261"/>
      <c r="N165" s="300"/>
      <c r="O165" s="299"/>
    </row>
    <row r="166" spans="2:15" ht="105" customHeight="1">
      <c r="B166" s="264"/>
      <c r="C166" s="267"/>
      <c r="D166" s="270"/>
      <c r="E166" s="273"/>
      <c r="F166" s="276"/>
      <c r="G166" s="103">
        <v>6</v>
      </c>
      <c r="H166" s="110" t="s">
        <v>118</v>
      </c>
      <c r="I166" s="279"/>
      <c r="J166" s="282"/>
      <c r="K166" s="285"/>
      <c r="L166" s="261"/>
      <c r="M166" s="261"/>
      <c r="N166" s="300"/>
      <c r="O166" s="299"/>
    </row>
    <row r="167" spans="2:15" ht="21" customHeight="1">
      <c r="B167" s="264"/>
      <c r="C167" s="267"/>
      <c r="D167" s="270"/>
      <c r="E167" s="273"/>
      <c r="F167" s="276"/>
      <c r="G167" s="103">
        <v>7</v>
      </c>
      <c r="H167" s="111"/>
      <c r="I167" s="279"/>
      <c r="J167" s="282"/>
      <c r="K167" s="285"/>
      <c r="L167" s="261"/>
      <c r="M167" s="261"/>
      <c r="N167" s="300"/>
      <c r="O167" s="299"/>
    </row>
    <row r="168" spans="2:15" ht="21" customHeight="1" thickBot="1">
      <c r="B168" s="265"/>
      <c r="C168" s="268"/>
      <c r="D168" s="271"/>
      <c r="E168" s="274"/>
      <c r="F168" s="277"/>
      <c r="G168" s="112">
        <v>8</v>
      </c>
      <c r="H168" s="113"/>
      <c r="I168" s="280"/>
      <c r="J168" s="283"/>
      <c r="K168" s="286"/>
      <c r="L168" s="261"/>
      <c r="M168" s="261"/>
      <c r="N168" s="300"/>
      <c r="O168" s="299"/>
    </row>
    <row r="169" spans="2:15" ht="33" customHeight="1">
      <c r="B169" s="263" t="str">
        <f>+LEFT(C169,3)</f>
        <v>4.6</v>
      </c>
      <c r="C169" s="266" t="s">
        <v>244</v>
      </c>
      <c r="D169" s="269" t="s">
        <v>204</v>
      </c>
      <c r="E169" s="272" t="s">
        <v>245</v>
      </c>
      <c r="F169" s="275">
        <v>3</v>
      </c>
      <c r="G169" s="101">
        <v>1</v>
      </c>
      <c r="H169" s="108" t="s">
        <v>246</v>
      </c>
      <c r="I169" s="278" t="s">
        <v>247</v>
      </c>
      <c r="J169" s="281">
        <v>3</v>
      </c>
      <c r="K169" s="284" t="s">
        <v>107</v>
      </c>
      <c r="L169" s="261">
        <v>60</v>
      </c>
      <c r="M169" s="261">
        <v>0.98965199999999998</v>
      </c>
      <c r="N169" s="301">
        <v>60.989652</v>
      </c>
      <c r="O169" s="302"/>
    </row>
    <row r="170" spans="2:15" ht="82.5">
      <c r="B170" s="264"/>
      <c r="C170" s="267"/>
      <c r="D170" s="270"/>
      <c r="E170" s="273"/>
      <c r="F170" s="276"/>
      <c r="G170" s="103">
        <v>2</v>
      </c>
      <c r="H170" s="109" t="s">
        <v>248</v>
      </c>
      <c r="I170" s="279"/>
      <c r="J170" s="282"/>
      <c r="K170" s="285"/>
      <c r="L170" s="261"/>
      <c r="M170" s="261"/>
      <c r="N170" s="301"/>
      <c r="O170" s="302"/>
    </row>
    <row r="171" spans="2:15">
      <c r="B171" s="264"/>
      <c r="C171" s="267"/>
      <c r="D171" s="270"/>
      <c r="E171" s="273"/>
      <c r="F171" s="276"/>
      <c r="G171" s="103">
        <v>3</v>
      </c>
      <c r="H171" s="110"/>
      <c r="I171" s="279"/>
      <c r="J171" s="282"/>
      <c r="K171" s="285"/>
      <c r="L171" s="261"/>
      <c r="M171" s="261"/>
      <c r="N171" s="301"/>
      <c r="O171" s="302"/>
    </row>
    <row r="172" spans="2:15" ht="21" customHeight="1">
      <c r="B172" s="264"/>
      <c r="C172" s="267"/>
      <c r="D172" s="270"/>
      <c r="E172" s="273"/>
      <c r="F172" s="276"/>
      <c r="G172" s="103">
        <v>4</v>
      </c>
      <c r="H172" s="110"/>
      <c r="I172" s="279"/>
      <c r="J172" s="282"/>
      <c r="K172" s="285"/>
      <c r="L172" s="261"/>
      <c r="M172" s="261"/>
      <c r="N172" s="301"/>
      <c r="O172" s="302"/>
    </row>
    <row r="173" spans="2:15" ht="21" customHeight="1">
      <c r="B173" s="264"/>
      <c r="C173" s="267"/>
      <c r="D173" s="270"/>
      <c r="E173" s="273"/>
      <c r="F173" s="276"/>
      <c r="G173" s="103">
        <v>5</v>
      </c>
      <c r="H173" s="110"/>
      <c r="I173" s="279"/>
      <c r="J173" s="282"/>
      <c r="K173" s="285"/>
      <c r="L173" s="261"/>
      <c r="M173" s="261"/>
      <c r="N173" s="301"/>
      <c r="O173" s="302"/>
    </row>
    <row r="174" spans="2:15" ht="21" customHeight="1">
      <c r="B174" s="264"/>
      <c r="C174" s="267"/>
      <c r="D174" s="270"/>
      <c r="E174" s="273"/>
      <c r="F174" s="276"/>
      <c r="G174" s="103">
        <v>6</v>
      </c>
      <c r="H174" s="111"/>
      <c r="I174" s="279"/>
      <c r="J174" s="282"/>
      <c r="K174" s="285"/>
      <c r="L174" s="261"/>
      <c r="M174" s="261"/>
      <c r="N174" s="301"/>
      <c r="O174" s="302"/>
    </row>
    <row r="175" spans="2:15" ht="21" customHeight="1">
      <c r="B175" s="264"/>
      <c r="C175" s="267"/>
      <c r="D175" s="270"/>
      <c r="E175" s="273"/>
      <c r="F175" s="276"/>
      <c r="G175" s="103">
        <v>7</v>
      </c>
      <c r="H175" s="111"/>
      <c r="I175" s="279"/>
      <c r="J175" s="282"/>
      <c r="K175" s="285"/>
      <c r="L175" s="261"/>
      <c r="M175" s="261"/>
      <c r="N175" s="301"/>
      <c r="O175" s="302"/>
    </row>
    <row r="176" spans="2:15" ht="21" customHeight="1" thickBot="1">
      <c r="B176" s="265"/>
      <c r="C176" s="268"/>
      <c r="D176" s="271"/>
      <c r="E176" s="274"/>
      <c r="F176" s="277"/>
      <c r="G176" s="112">
        <v>8</v>
      </c>
      <c r="H176" s="113"/>
      <c r="I176" s="280"/>
      <c r="J176" s="283"/>
      <c r="K176" s="286"/>
      <c r="L176" s="261"/>
      <c r="M176" s="261"/>
      <c r="N176" s="301"/>
      <c r="O176" s="302"/>
    </row>
    <row r="177" spans="2:15" ht="30" customHeight="1">
      <c r="B177" s="263" t="str">
        <f>+LEFT(C177,3)</f>
        <v>4.7</v>
      </c>
      <c r="C177" s="266" t="s">
        <v>249</v>
      </c>
      <c r="D177" s="269" t="s">
        <v>204</v>
      </c>
      <c r="E177" s="272" t="s">
        <v>250</v>
      </c>
      <c r="F177" s="275">
        <v>3</v>
      </c>
      <c r="G177" s="101">
        <v>1</v>
      </c>
      <c r="H177" s="108" t="s">
        <v>251</v>
      </c>
      <c r="I177" s="278" t="s">
        <v>252</v>
      </c>
      <c r="J177" s="281">
        <v>3</v>
      </c>
      <c r="K177" s="284" t="s">
        <v>107</v>
      </c>
      <c r="L177" s="261">
        <v>60</v>
      </c>
      <c r="M177" s="261">
        <v>1.8962300000000001</v>
      </c>
      <c r="N177" s="262">
        <v>61.896230000000003</v>
      </c>
      <c r="O177" s="260"/>
    </row>
    <row r="178" spans="2:15" ht="21" customHeight="1">
      <c r="B178" s="264"/>
      <c r="C178" s="267"/>
      <c r="D178" s="270"/>
      <c r="E178" s="273"/>
      <c r="F178" s="276"/>
      <c r="G178" s="103">
        <v>2</v>
      </c>
      <c r="H178" s="109" t="s">
        <v>253</v>
      </c>
      <c r="I178" s="279"/>
      <c r="J178" s="282"/>
      <c r="K178" s="285"/>
      <c r="L178" s="261"/>
      <c r="M178" s="261"/>
      <c r="N178" s="262"/>
      <c r="O178" s="260"/>
    </row>
    <row r="179" spans="2:15" ht="37.5" customHeight="1">
      <c r="B179" s="264"/>
      <c r="C179" s="267"/>
      <c r="D179" s="270"/>
      <c r="E179" s="273"/>
      <c r="F179" s="276"/>
      <c r="G179" s="103">
        <v>3</v>
      </c>
      <c r="H179" s="110" t="s">
        <v>254</v>
      </c>
      <c r="I179" s="279"/>
      <c r="J179" s="282"/>
      <c r="K179" s="285"/>
      <c r="L179" s="261"/>
      <c r="M179" s="261"/>
      <c r="N179" s="262"/>
      <c r="O179" s="260"/>
    </row>
    <row r="180" spans="2:15" ht="30" customHeight="1">
      <c r="B180" s="264"/>
      <c r="C180" s="267"/>
      <c r="D180" s="270"/>
      <c r="E180" s="273"/>
      <c r="F180" s="276"/>
      <c r="G180" s="103">
        <v>4</v>
      </c>
      <c r="H180" s="110"/>
      <c r="I180" s="279"/>
      <c r="J180" s="282"/>
      <c r="K180" s="285"/>
      <c r="L180" s="261"/>
      <c r="M180" s="261"/>
      <c r="N180" s="262"/>
      <c r="O180" s="260"/>
    </row>
    <row r="181" spans="2:15" ht="30" customHeight="1">
      <c r="B181" s="264"/>
      <c r="C181" s="267"/>
      <c r="D181" s="270"/>
      <c r="E181" s="273"/>
      <c r="F181" s="276"/>
      <c r="G181" s="103">
        <v>5</v>
      </c>
      <c r="H181" s="110"/>
      <c r="I181" s="279"/>
      <c r="J181" s="282"/>
      <c r="K181" s="285"/>
      <c r="L181" s="261"/>
      <c r="M181" s="261"/>
      <c r="N181" s="262"/>
      <c r="O181" s="260"/>
    </row>
    <row r="182" spans="2:15" ht="30" customHeight="1">
      <c r="B182" s="264"/>
      <c r="C182" s="267"/>
      <c r="D182" s="270"/>
      <c r="E182" s="273"/>
      <c r="F182" s="276"/>
      <c r="G182" s="103">
        <v>6</v>
      </c>
      <c r="H182" s="111"/>
      <c r="I182" s="279"/>
      <c r="J182" s="282"/>
      <c r="K182" s="285"/>
      <c r="L182" s="261"/>
      <c r="M182" s="261"/>
      <c r="N182" s="262"/>
      <c r="O182" s="260"/>
    </row>
    <row r="183" spans="2:15" ht="30" customHeight="1">
      <c r="B183" s="264"/>
      <c r="C183" s="267"/>
      <c r="D183" s="270"/>
      <c r="E183" s="273"/>
      <c r="F183" s="276"/>
      <c r="G183" s="103">
        <v>7</v>
      </c>
      <c r="H183" s="111"/>
      <c r="I183" s="279"/>
      <c r="J183" s="282"/>
      <c r="K183" s="285"/>
      <c r="L183" s="261"/>
      <c r="M183" s="261"/>
      <c r="N183" s="262"/>
      <c r="O183" s="260"/>
    </row>
    <row r="184" spans="2:15" ht="30" customHeight="1" thickBot="1">
      <c r="B184" s="265"/>
      <c r="C184" s="268"/>
      <c r="D184" s="271"/>
      <c r="E184" s="274"/>
      <c r="F184" s="277"/>
      <c r="G184" s="112">
        <v>8</v>
      </c>
      <c r="H184" s="113"/>
      <c r="I184" s="280"/>
      <c r="J184" s="283"/>
      <c r="K184" s="286"/>
      <c r="L184" s="261"/>
      <c r="M184" s="261"/>
      <c r="N184" s="262"/>
      <c r="O184" s="260"/>
    </row>
    <row r="185" spans="2:15" ht="34.5" customHeight="1">
      <c r="B185" s="310"/>
      <c r="C185" s="312" t="s">
        <v>255</v>
      </c>
      <c r="D185" s="242" t="s">
        <v>149</v>
      </c>
      <c r="E185" s="244" t="s">
        <v>86</v>
      </c>
      <c r="F185" s="245" t="s">
        <v>87</v>
      </c>
      <c r="G185" s="304" t="s">
        <v>88</v>
      </c>
      <c r="H185" s="305"/>
      <c r="I185" s="306"/>
      <c r="J185" s="245" t="s">
        <v>89</v>
      </c>
      <c r="K185" s="245" t="s">
        <v>150</v>
      </c>
      <c r="L185" s="258"/>
      <c r="M185" s="258"/>
      <c r="N185" s="259"/>
      <c r="O185" s="247"/>
    </row>
    <row r="186" spans="2:15" ht="57" customHeight="1">
      <c r="B186" s="311"/>
      <c r="C186" s="313"/>
      <c r="D186" s="243"/>
      <c r="E186" s="243"/>
      <c r="F186" s="245"/>
      <c r="G186" s="248" t="s">
        <v>45</v>
      </c>
      <c r="H186" s="250" t="s">
        <v>92</v>
      </c>
      <c r="I186" s="242" t="s">
        <v>93</v>
      </c>
      <c r="J186" s="245"/>
      <c r="K186" s="245"/>
      <c r="L186" s="258"/>
      <c r="M186" s="258"/>
      <c r="N186" s="259"/>
      <c r="O186" s="247"/>
    </row>
    <row r="187" spans="2:15" ht="24" customHeight="1" thickBot="1">
      <c r="B187" s="311"/>
      <c r="C187" s="313"/>
      <c r="D187" s="303"/>
      <c r="E187" s="303"/>
      <c r="F187" s="246"/>
      <c r="G187" s="249"/>
      <c r="H187" s="242"/>
      <c r="I187" s="303"/>
      <c r="J187" s="246"/>
      <c r="K187" s="246"/>
      <c r="L187" s="258"/>
      <c r="M187" s="258"/>
      <c r="N187" s="259"/>
      <c r="O187" s="247"/>
    </row>
    <row r="188" spans="2:15" ht="49.5" customHeight="1">
      <c r="B188" s="263" t="str">
        <f>+LEFT(C188,3)</f>
        <v>5.1</v>
      </c>
      <c r="C188" s="266" t="s">
        <v>256</v>
      </c>
      <c r="D188" s="269" t="s">
        <v>257</v>
      </c>
      <c r="E188" s="272" t="s">
        <v>258</v>
      </c>
      <c r="F188" s="275">
        <v>3</v>
      </c>
      <c r="G188" s="101">
        <v>1</v>
      </c>
      <c r="H188" s="108" t="s">
        <v>259</v>
      </c>
      <c r="I188" s="278" t="s">
        <v>260</v>
      </c>
      <c r="J188" s="281">
        <v>3</v>
      </c>
      <c r="K188" s="284" t="s">
        <v>107</v>
      </c>
      <c r="L188" s="261">
        <v>60</v>
      </c>
      <c r="M188" s="261">
        <v>1.1896</v>
      </c>
      <c r="N188" s="262">
        <v>61.189599999999999</v>
      </c>
      <c r="O188" s="260"/>
    </row>
    <row r="189" spans="2:15" ht="33">
      <c r="B189" s="264"/>
      <c r="C189" s="267"/>
      <c r="D189" s="270"/>
      <c r="E189" s="273"/>
      <c r="F189" s="276"/>
      <c r="G189" s="103">
        <v>2</v>
      </c>
      <c r="H189" s="109" t="s">
        <v>261</v>
      </c>
      <c r="I189" s="279"/>
      <c r="J189" s="282"/>
      <c r="K189" s="285"/>
      <c r="L189" s="261"/>
      <c r="M189" s="261"/>
      <c r="N189" s="262"/>
      <c r="O189" s="260"/>
    </row>
    <row r="190" spans="2:15">
      <c r="B190" s="264"/>
      <c r="C190" s="267"/>
      <c r="D190" s="270"/>
      <c r="E190" s="273"/>
      <c r="F190" s="276"/>
      <c r="G190" s="103">
        <v>3</v>
      </c>
      <c r="H190" s="110" t="s">
        <v>262</v>
      </c>
      <c r="I190" s="279"/>
      <c r="J190" s="282"/>
      <c r="K190" s="285"/>
      <c r="L190" s="261"/>
      <c r="M190" s="261"/>
      <c r="N190" s="262"/>
      <c r="O190" s="260"/>
    </row>
    <row r="191" spans="2:15" ht="49.5">
      <c r="B191" s="264"/>
      <c r="C191" s="267"/>
      <c r="D191" s="270"/>
      <c r="E191" s="273"/>
      <c r="F191" s="276"/>
      <c r="G191" s="103">
        <v>4</v>
      </c>
      <c r="H191" s="110" t="s">
        <v>164</v>
      </c>
      <c r="I191" s="279"/>
      <c r="J191" s="282"/>
      <c r="K191" s="285"/>
      <c r="L191" s="261"/>
      <c r="M191" s="261"/>
      <c r="N191" s="262"/>
      <c r="O191" s="260"/>
    </row>
    <row r="192" spans="2:15">
      <c r="B192" s="264"/>
      <c r="C192" s="267"/>
      <c r="D192" s="270"/>
      <c r="E192" s="273"/>
      <c r="F192" s="276"/>
      <c r="G192" s="103">
        <v>5</v>
      </c>
      <c r="H192" s="110" t="s">
        <v>263</v>
      </c>
      <c r="I192" s="279"/>
      <c r="J192" s="282"/>
      <c r="K192" s="285"/>
      <c r="L192" s="261"/>
      <c r="M192" s="261"/>
      <c r="N192" s="262"/>
      <c r="O192" s="260"/>
    </row>
    <row r="193" spans="2:15" ht="49.5">
      <c r="B193" s="264"/>
      <c r="C193" s="267"/>
      <c r="D193" s="270"/>
      <c r="E193" s="273"/>
      <c r="F193" s="276"/>
      <c r="G193" s="103">
        <v>6</v>
      </c>
      <c r="H193" s="111" t="s">
        <v>264</v>
      </c>
      <c r="I193" s="279"/>
      <c r="J193" s="282"/>
      <c r="K193" s="285"/>
      <c r="L193" s="261"/>
      <c r="M193" s="261"/>
      <c r="N193" s="262"/>
      <c r="O193" s="260"/>
    </row>
    <row r="194" spans="2:15" ht="33">
      <c r="B194" s="264"/>
      <c r="C194" s="267"/>
      <c r="D194" s="270"/>
      <c r="E194" s="273"/>
      <c r="F194" s="276"/>
      <c r="G194" s="103">
        <v>7</v>
      </c>
      <c r="H194" s="111" t="s">
        <v>265</v>
      </c>
      <c r="I194" s="279"/>
      <c r="J194" s="282"/>
      <c r="K194" s="285"/>
      <c r="L194" s="261"/>
      <c r="M194" s="261"/>
      <c r="N194" s="262"/>
      <c r="O194" s="260"/>
    </row>
    <row r="195" spans="2:15" ht="17.25" thickBot="1">
      <c r="B195" s="265"/>
      <c r="C195" s="268"/>
      <c r="D195" s="271"/>
      <c r="E195" s="274"/>
      <c r="F195" s="277"/>
      <c r="G195" s="112">
        <v>8</v>
      </c>
      <c r="H195" s="113"/>
      <c r="I195" s="280"/>
      <c r="J195" s="283"/>
      <c r="K195" s="286"/>
      <c r="L195" s="261"/>
      <c r="M195" s="261"/>
      <c r="N195" s="262"/>
      <c r="O195" s="260"/>
    </row>
    <row r="196" spans="2:15" ht="35.25" customHeight="1">
      <c r="B196" s="263" t="str">
        <f>+LEFT(C196,3)</f>
        <v>5.2</v>
      </c>
      <c r="C196" s="266" t="s">
        <v>266</v>
      </c>
      <c r="D196" s="269" t="s">
        <v>267</v>
      </c>
      <c r="E196" s="272" t="s">
        <v>268</v>
      </c>
      <c r="F196" s="275">
        <v>3</v>
      </c>
      <c r="G196" s="101">
        <v>1</v>
      </c>
      <c r="H196" s="108" t="s">
        <v>269</v>
      </c>
      <c r="I196" s="278" t="s">
        <v>270</v>
      </c>
      <c r="J196" s="281">
        <v>3</v>
      </c>
      <c r="K196" s="284" t="s">
        <v>107</v>
      </c>
      <c r="L196" s="261">
        <v>60</v>
      </c>
      <c r="M196" s="261">
        <v>1.28965</v>
      </c>
      <c r="N196" s="262">
        <v>61.289650000000002</v>
      </c>
      <c r="O196" s="260"/>
    </row>
    <row r="197" spans="2:15" ht="35.25" customHeight="1">
      <c r="B197" s="264"/>
      <c r="C197" s="267"/>
      <c r="D197" s="270"/>
      <c r="E197" s="273"/>
      <c r="F197" s="276"/>
      <c r="G197" s="103">
        <v>2</v>
      </c>
      <c r="H197" s="109" t="s">
        <v>271</v>
      </c>
      <c r="I197" s="279"/>
      <c r="J197" s="282"/>
      <c r="K197" s="285"/>
      <c r="L197" s="261"/>
      <c r="M197" s="261"/>
      <c r="N197" s="262"/>
      <c r="O197" s="260"/>
    </row>
    <row r="198" spans="2:15" ht="75" customHeight="1">
      <c r="B198" s="264"/>
      <c r="C198" s="267"/>
      <c r="D198" s="270"/>
      <c r="E198" s="273"/>
      <c r="F198" s="276"/>
      <c r="G198" s="103">
        <v>3</v>
      </c>
      <c r="H198" s="110" t="s">
        <v>272</v>
      </c>
      <c r="I198" s="279"/>
      <c r="J198" s="282"/>
      <c r="K198" s="285"/>
      <c r="L198" s="261"/>
      <c r="M198" s="261"/>
      <c r="N198" s="262"/>
      <c r="O198" s="260"/>
    </row>
    <row r="199" spans="2:15" ht="40.5" customHeight="1">
      <c r="B199" s="264"/>
      <c r="C199" s="267"/>
      <c r="D199" s="270"/>
      <c r="E199" s="273"/>
      <c r="F199" s="276"/>
      <c r="G199" s="103">
        <v>4</v>
      </c>
      <c r="H199" s="110" t="s">
        <v>273</v>
      </c>
      <c r="I199" s="279"/>
      <c r="J199" s="282"/>
      <c r="K199" s="285"/>
      <c r="L199" s="261"/>
      <c r="M199" s="261"/>
      <c r="N199" s="262"/>
      <c r="O199" s="260"/>
    </row>
    <row r="200" spans="2:15" ht="40.5" customHeight="1">
      <c r="B200" s="264"/>
      <c r="C200" s="267"/>
      <c r="D200" s="270"/>
      <c r="E200" s="273"/>
      <c r="F200" s="276"/>
      <c r="G200" s="103">
        <v>5</v>
      </c>
      <c r="H200" s="110" t="s">
        <v>274</v>
      </c>
      <c r="I200" s="279"/>
      <c r="J200" s="282"/>
      <c r="K200" s="285"/>
      <c r="L200" s="261"/>
      <c r="M200" s="261"/>
      <c r="N200" s="262"/>
      <c r="O200" s="260"/>
    </row>
    <row r="201" spans="2:15" ht="40.5" customHeight="1">
      <c r="B201" s="264"/>
      <c r="C201" s="267"/>
      <c r="D201" s="270"/>
      <c r="E201" s="273"/>
      <c r="F201" s="276"/>
      <c r="G201" s="103">
        <v>6</v>
      </c>
      <c r="H201" s="111" t="s">
        <v>275</v>
      </c>
      <c r="I201" s="279"/>
      <c r="J201" s="282"/>
      <c r="K201" s="285"/>
      <c r="L201" s="261"/>
      <c r="M201" s="261"/>
      <c r="N201" s="262"/>
      <c r="O201" s="260"/>
    </row>
    <row r="202" spans="2:15" ht="40.5" customHeight="1">
      <c r="B202" s="264"/>
      <c r="C202" s="267"/>
      <c r="D202" s="270"/>
      <c r="E202" s="273"/>
      <c r="F202" s="276"/>
      <c r="G202" s="103">
        <v>7</v>
      </c>
      <c r="H202" s="111" t="s">
        <v>276</v>
      </c>
      <c r="I202" s="279"/>
      <c r="J202" s="282"/>
      <c r="K202" s="285"/>
      <c r="L202" s="261"/>
      <c r="M202" s="261"/>
      <c r="N202" s="262"/>
      <c r="O202" s="260"/>
    </row>
    <row r="203" spans="2:15" ht="40.5" customHeight="1" thickBot="1">
      <c r="B203" s="265"/>
      <c r="C203" s="268"/>
      <c r="D203" s="271"/>
      <c r="E203" s="274"/>
      <c r="F203" s="277"/>
      <c r="G203" s="112">
        <v>8</v>
      </c>
      <c r="H203" s="113" t="s">
        <v>277</v>
      </c>
      <c r="I203" s="280"/>
      <c r="J203" s="283"/>
      <c r="K203" s="286"/>
      <c r="L203" s="261"/>
      <c r="M203" s="261"/>
      <c r="N203" s="262"/>
      <c r="O203" s="260"/>
    </row>
    <row r="204" spans="2:15" ht="16.5" customHeight="1">
      <c r="B204" s="263" t="str">
        <f>+LEFT(C204,3)</f>
        <v>5.3</v>
      </c>
      <c r="C204" s="266" t="s">
        <v>278</v>
      </c>
      <c r="D204" s="269" t="s">
        <v>279</v>
      </c>
      <c r="E204" s="272" t="s">
        <v>280</v>
      </c>
      <c r="F204" s="275">
        <v>3</v>
      </c>
      <c r="G204" s="101">
        <v>1</v>
      </c>
      <c r="H204" s="108" t="s">
        <v>281</v>
      </c>
      <c r="I204" s="278" t="s">
        <v>282</v>
      </c>
      <c r="J204" s="281">
        <v>3</v>
      </c>
      <c r="K204" s="284" t="s">
        <v>107</v>
      </c>
      <c r="L204" s="261">
        <v>60</v>
      </c>
      <c r="M204" s="261">
        <v>1.3896299999999999</v>
      </c>
      <c r="N204" s="262">
        <v>61.389629999999997</v>
      </c>
      <c r="O204" s="260"/>
    </row>
    <row r="205" spans="2:15">
      <c r="B205" s="264"/>
      <c r="C205" s="267"/>
      <c r="D205" s="270"/>
      <c r="E205" s="273"/>
      <c r="F205" s="276"/>
      <c r="G205" s="103">
        <v>2</v>
      </c>
      <c r="H205" s="109" t="s">
        <v>283</v>
      </c>
      <c r="I205" s="279"/>
      <c r="J205" s="282"/>
      <c r="K205" s="285"/>
      <c r="L205" s="261"/>
      <c r="M205" s="261"/>
      <c r="N205" s="262"/>
      <c r="O205" s="260"/>
    </row>
    <row r="206" spans="2:15" ht="33">
      <c r="B206" s="264"/>
      <c r="C206" s="267"/>
      <c r="D206" s="270"/>
      <c r="E206" s="273"/>
      <c r="F206" s="276"/>
      <c r="G206" s="103">
        <v>3</v>
      </c>
      <c r="H206" s="110" t="s">
        <v>284</v>
      </c>
      <c r="I206" s="279"/>
      <c r="J206" s="282"/>
      <c r="K206" s="285"/>
      <c r="L206" s="261"/>
      <c r="M206" s="261"/>
      <c r="N206" s="262"/>
      <c r="O206" s="260"/>
    </row>
    <row r="207" spans="2:15" ht="33">
      <c r="B207" s="264"/>
      <c r="C207" s="267"/>
      <c r="D207" s="270"/>
      <c r="E207" s="273"/>
      <c r="F207" s="276"/>
      <c r="G207" s="103">
        <v>4</v>
      </c>
      <c r="H207" s="110" t="s">
        <v>285</v>
      </c>
      <c r="I207" s="279"/>
      <c r="J207" s="282"/>
      <c r="K207" s="285"/>
      <c r="L207" s="261"/>
      <c r="M207" s="261"/>
      <c r="N207" s="262"/>
      <c r="O207" s="260"/>
    </row>
    <row r="208" spans="2:15">
      <c r="B208" s="264"/>
      <c r="C208" s="267"/>
      <c r="D208" s="270"/>
      <c r="E208" s="273"/>
      <c r="F208" s="276"/>
      <c r="G208" s="103">
        <v>5</v>
      </c>
      <c r="H208" s="110"/>
      <c r="I208" s="279"/>
      <c r="J208" s="282"/>
      <c r="K208" s="285"/>
      <c r="L208" s="261"/>
      <c r="M208" s="261"/>
      <c r="N208" s="262"/>
      <c r="O208" s="260"/>
    </row>
    <row r="209" spans="2:15">
      <c r="B209" s="264"/>
      <c r="C209" s="267"/>
      <c r="D209" s="270"/>
      <c r="E209" s="273"/>
      <c r="F209" s="276"/>
      <c r="G209" s="103">
        <v>6</v>
      </c>
      <c r="H209" s="111"/>
      <c r="I209" s="279"/>
      <c r="J209" s="282"/>
      <c r="K209" s="285"/>
      <c r="L209" s="261"/>
      <c r="M209" s="261"/>
      <c r="N209" s="262"/>
      <c r="O209" s="260"/>
    </row>
    <row r="210" spans="2:15">
      <c r="B210" s="264"/>
      <c r="C210" s="267"/>
      <c r="D210" s="270"/>
      <c r="E210" s="273"/>
      <c r="F210" s="276"/>
      <c r="G210" s="103">
        <v>7</v>
      </c>
      <c r="H210" s="111"/>
      <c r="I210" s="279"/>
      <c r="J210" s="282"/>
      <c r="K210" s="285"/>
      <c r="L210" s="261"/>
      <c r="M210" s="261"/>
      <c r="N210" s="262"/>
      <c r="O210" s="260"/>
    </row>
    <row r="211" spans="2:15" ht="17.25" thickBot="1">
      <c r="B211" s="265"/>
      <c r="C211" s="268"/>
      <c r="D211" s="271"/>
      <c r="E211" s="274"/>
      <c r="F211" s="277"/>
      <c r="G211" s="112">
        <v>8</v>
      </c>
      <c r="H211" s="113"/>
      <c r="I211" s="280"/>
      <c r="J211" s="283"/>
      <c r="K211" s="286"/>
      <c r="L211" s="261"/>
      <c r="M211" s="261"/>
      <c r="N211" s="262"/>
      <c r="O211" s="260"/>
    </row>
    <row r="212" spans="2:15" ht="24" customHeight="1">
      <c r="B212" s="263" t="str">
        <f>+LEFT(C212,3)</f>
        <v>5.4</v>
      </c>
      <c r="C212" s="266" t="s">
        <v>286</v>
      </c>
      <c r="D212" s="269" t="s">
        <v>287</v>
      </c>
      <c r="E212" s="272" t="s">
        <v>288</v>
      </c>
      <c r="F212" s="275">
        <v>3</v>
      </c>
      <c r="G212" s="101">
        <v>1</v>
      </c>
      <c r="H212" s="108" t="s">
        <v>289</v>
      </c>
      <c r="I212" s="278" t="s">
        <v>290</v>
      </c>
      <c r="J212" s="281">
        <v>3</v>
      </c>
      <c r="K212" s="284" t="s">
        <v>107</v>
      </c>
      <c r="L212" s="261">
        <v>60</v>
      </c>
      <c r="M212" s="261">
        <v>1.48963</v>
      </c>
      <c r="N212" s="262">
        <v>61.489629999999998</v>
      </c>
      <c r="O212" s="260"/>
    </row>
    <row r="213" spans="2:15" ht="33">
      <c r="B213" s="264"/>
      <c r="C213" s="267"/>
      <c r="D213" s="270"/>
      <c r="E213" s="273"/>
      <c r="F213" s="276"/>
      <c r="G213" s="103">
        <v>2</v>
      </c>
      <c r="H213" s="109" t="s">
        <v>291</v>
      </c>
      <c r="I213" s="279"/>
      <c r="J213" s="282"/>
      <c r="K213" s="285"/>
      <c r="L213" s="261"/>
      <c r="M213" s="261"/>
      <c r="N213" s="262"/>
      <c r="O213" s="260"/>
    </row>
    <row r="214" spans="2:15" ht="33">
      <c r="B214" s="264"/>
      <c r="C214" s="267"/>
      <c r="D214" s="270"/>
      <c r="E214" s="273"/>
      <c r="F214" s="276"/>
      <c r="G214" s="103">
        <v>3</v>
      </c>
      <c r="H214" s="110" t="s">
        <v>292</v>
      </c>
      <c r="I214" s="279"/>
      <c r="J214" s="282"/>
      <c r="K214" s="285"/>
      <c r="L214" s="261"/>
      <c r="M214" s="261"/>
      <c r="N214" s="262"/>
      <c r="O214" s="260"/>
    </row>
    <row r="215" spans="2:15" ht="20.25" customHeight="1">
      <c r="B215" s="264"/>
      <c r="C215" s="267"/>
      <c r="D215" s="270"/>
      <c r="E215" s="273"/>
      <c r="F215" s="276"/>
      <c r="G215" s="103">
        <v>4</v>
      </c>
      <c r="H215" s="110" t="s">
        <v>262</v>
      </c>
      <c r="I215" s="279"/>
      <c r="J215" s="282"/>
      <c r="K215" s="285"/>
      <c r="L215" s="261"/>
      <c r="M215" s="261"/>
      <c r="N215" s="262"/>
      <c r="O215" s="260"/>
    </row>
    <row r="216" spans="2:15" ht="52.5" customHeight="1">
      <c r="B216" s="264"/>
      <c r="C216" s="267"/>
      <c r="D216" s="270"/>
      <c r="E216" s="273"/>
      <c r="F216" s="276"/>
      <c r="G216" s="103">
        <v>5</v>
      </c>
      <c r="H216" s="110" t="s">
        <v>293</v>
      </c>
      <c r="I216" s="279"/>
      <c r="J216" s="282"/>
      <c r="K216" s="285"/>
      <c r="L216" s="261"/>
      <c r="M216" s="261"/>
      <c r="N216" s="262"/>
      <c r="O216" s="260"/>
    </row>
    <row r="217" spans="2:15" ht="57" customHeight="1">
      <c r="B217" s="264"/>
      <c r="C217" s="267"/>
      <c r="D217" s="270"/>
      <c r="E217" s="273"/>
      <c r="F217" s="276"/>
      <c r="G217" s="103">
        <v>6</v>
      </c>
      <c r="H217" s="111" t="s">
        <v>136</v>
      </c>
      <c r="I217" s="279"/>
      <c r="J217" s="282"/>
      <c r="K217" s="285"/>
      <c r="L217" s="261"/>
      <c r="M217" s="261"/>
      <c r="N217" s="262"/>
      <c r="O217" s="260"/>
    </row>
    <row r="218" spans="2:15" ht="56.25" customHeight="1">
      <c r="B218" s="264"/>
      <c r="C218" s="267"/>
      <c r="D218" s="270"/>
      <c r="E218" s="273"/>
      <c r="F218" s="276"/>
      <c r="G218" s="103">
        <v>7</v>
      </c>
      <c r="H218" s="111" t="s">
        <v>132</v>
      </c>
      <c r="I218" s="279"/>
      <c r="J218" s="282"/>
      <c r="K218" s="285"/>
      <c r="L218" s="261"/>
      <c r="M218" s="261"/>
      <c r="N218" s="262"/>
      <c r="O218" s="260"/>
    </row>
    <row r="219" spans="2:15" ht="23.25" customHeight="1" thickBot="1">
      <c r="B219" s="265"/>
      <c r="C219" s="268"/>
      <c r="D219" s="271"/>
      <c r="E219" s="274"/>
      <c r="F219" s="277"/>
      <c r="G219" s="112">
        <v>8</v>
      </c>
      <c r="H219" s="113" t="s">
        <v>294</v>
      </c>
      <c r="I219" s="280"/>
      <c r="J219" s="283"/>
      <c r="K219" s="286"/>
      <c r="L219" s="261"/>
      <c r="M219" s="261"/>
      <c r="N219" s="262"/>
      <c r="O219" s="260"/>
    </row>
    <row r="220" spans="2:15" ht="20.25" customHeight="1">
      <c r="B220" s="263" t="str">
        <f>+LEFT(C220,3)</f>
        <v>5.5</v>
      </c>
      <c r="C220" s="266" t="s">
        <v>295</v>
      </c>
      <c r="D220" s="269" t="s">
        <v>296</v>
      </c>
      <c r="E220" s="272" t="s">
        <v>297</v>
      </c>
      <c r="F220" s="275">
        <v>3</v>
      </c>
      <c r="G220" s="101">
        <v>1</v>
      </c>
      <c r="H220" s="108" t="s">
        <v>298</v>
      </c>
      <c r="I220" s="278" t="s">
        <v>299</v>
      </c>
      <c r="J220" s="281">
        <v>3</v>
      </c>
      <c r="K220" s="284" t="s">
        <v>107</v>
      </c>
      <c r="L220" s="261">
        <v>60</v>
      </c>
      <c r="M220" s="261">
        <v>1.58965</v>
      </c>
      <c r="N220" s="262">
        <v>61.589649999999999</v>
      </c>
      <c r="O220" s="260"/>
    </row>
    <row r="221" spans="2:15" ht="20.25" customHeight="1">
      <c r="B221" s="264"/>
      <c r="C221" s="267"/>
      <c r="D221" s="270"/>
      <c r="E221" s="273"/>
      <c r="F221" s="276"/>
      <c r="G221" s="103">
        <v>2</v>
      </c>
      <c r="H221" s="109" t="s">
        <v>300</v>
      </c>
      <c r="I221" s="279"/>
      <c r="J221" s="282"/>
      <c r="K221" s="285"/>
      <c r="L221" s="261"/>
      <c r="M221" s="261"/>
      <c r="N221" s="262"/>
      <c r="O221" s="260"/>
    </row>
    <row r="222" spans="2:15" ht="20.25" customHeight="1">
      <c r="B222" s="264"/>
      <c r="C222" s="267"/>
      <c r="D222" s="270"/>
      <c r="E222" s="273"/>
      <c r="F222" s="276"/>
      <c r="G222" s="103">
        <v>3</v>
      </c>
      <c r="H222" s="110" t="s">
        <v>301</v>
      </c>
      <c r="I222" s="279"/>
      <c r="J222" s="282"/>
      <c r="K222" s="285"/>
      <c r="L222" s="261"/>
      <c r="M222" s="261"/>
      <c r="N222" s="262"/>
      <c r="O222" s="260"/>
    </row>
    <row r="223" spans="2:15" ht="20.25" customHeight="1">
      <c r="B223" s="264"/>
      <c r="C223" s="267"/>
      <c r="D223" s="270"/>
      <c r="E223" s="273"/>
      <c r="F223" s="276"/>
      <c r="G223" s="103">
        <v>4</v>
      </c>
      <c r="H223" s="110" t="s">
        <v>302</v>
      </c>
      <c r="I223" s="279"/>
      <c r="J223" s="282"/>
      <c r="K223" s="285"/>
      <c r="L223" s="261"/>
      <c r="M223" s="261"/>
      <c r="N223" s="262"/>
      <c r="O223" s="260"/>
    </row>
    <row r="224" spans="2:15" ht="33.75" customHeight="1">
      <c r="B224" s="264"/>
      <c r="C224" s="267"/>
      <c r="D224" s="270"/>
      <c r="E224" s="273"/>
      <c r="F224" s="276"/>
      <c r="G224" s="103">
        <v>5</v>
      </c>
      <c r="H224" s="110" t="s">
        <v>303</v>
      </c>
      <c r="I224" s="279"/>
      <c r="J224" s="282"/>
      <c r="K224" s="285"/>
      <c r="L224" s="261"/>
      <c r="M224" s="261"/>
      <c r="N224" s="262"/>
      <c r="O224" s="260"/>
    </row>
    <row r="225" spans="2:15" ht="49.5">
      <c r="B225" s="264"/>
      <c r="C225" s="267"/>
      <c r="D225" s="270"/>
      <c r="E225" s="273"/>
      <c r="F225" s="276"/>
      <c r="G225" s="103">
        <v>6</v>
      </c>
      <c r="H225" s="111" t="s">
        <v>304</v>
      </c>
      <c r="I225" s="279"/>
      <c r="J225" s="282"/>
      <c r="K225" s="285"/>
      <c r="L225" s="261"/>
      <c r="M225" s="261"/>
      <c r="N225" s="262"/>
      <c r="O225" s="260"/>
    </row>
    <row r="226" spans="2:15" ht="66">
      <c r="B226" s="264"/>
      <c r="C226" s="267"/>
      <c r="D226" s="270"/>
      <c r="E226" s="273"/>
      <c r="F226" s="276"/>
      <c r="G226" s="103">
        <v>7</v>
      </c>
      <c r="H226" s="111" t="s">
        <v>305</v>
      </c>
      <c r="I226" s="279"/>
      <c r="J226" s="282"/>
      <c r="K226" s="285"/>
      <c r="L226" s="261"/>
      <c r="M226" s="261"/>
      <c r="N226" s="262"/>
      <c r="O226" s="260"/>
    </row>
    <row r="227" spans="2:15" ht="66.75" thickBot="1">
      <c r="B227" s="265"/>
      <c r="C227" s="268"/>
      <c r="D227" s="271"/>
      <c r="E227" s="274"/>
      <c r="F227" s="277"/>
      <c r="G227" s="112">
        <v>8</v>
      </c>
      <c r="H227" s="113" t="s">
        <v>306</v>
      </c>
      <c r="I227" s="280"/>
      <c r="J227" s="283"/>
      <c r="K227" s="286"/>
      <c r="L227" s="261"/>
      <c r="M227" s="261"/>
      <c r="N227" s="262"/>
      <c r="O227" s="260"/>
    </row>
    <row r="228" spans="2:15" ht="30.75" customHeight="1">
      <c r="B228" s="263" t="str">
        <f>+LEFT(C228,3)</f>
        <v>5.6</v>
      </c>
      <c r="C228" s="266" t="s">
        <v>307</v>
      </c>
      <c r="D228" s="269" t="s">
        <v>296</v>
      </c>
      <c r="E228" s="272" t="s">
        <v>308</v>
      </c>
      <c r="F228" s="275">
        <v>3</v>
      </c>
      <c r="G228" s="101">
        <v>1</v>
      </c>
      <c r="H228" s="108" t="s">
        <v>309</v>
      </c>
      <c r="I228" s="278" t="s">
        <v>310</v>
      </c>
      <c r="J228" s="281">
        <v>3</v>
      </c>
      <c r="K228" s="284" t="s">
        <v>107</v>
      </c>
      <c r="L228" s="261">
        <v>60</v>
      </c>
      <c r="M228" s="261">
        <v>1.6896530000000001</v>
      </c>
      <c r="N228" s="262">
        <v>61.689653</v>
      </c>
      <c r="O228" s="260"/>
    </row>
    <row r="229" spans="2:15" ht="20.100000000000001" customHeight="1">
      <c r="B229" s="264"/>
      <c r="C229" s="267"/>
      <c r="D229" s="270"/>
      <c r="E229" s="273"/>
      <c r="F229" s="276"/>
      <c r="G229" s="103">
        <v>2</v>
      </c>
      <c r="H229" s="109" t="s">
        <v>311</v>
      </c>
      <c r="I229" s="279"/>
      <c r="J229" s="282"/>
      <c r="K229" s="285"/>
      <c r="L229" s="261"/>
      <c r="M229" s="261"/>
      <c r="N229" s="262"/>
      <c r="O229" s="260"/>
    </row>
    <row r="230" spans="2:15" ht="20.100000000000001" customHeight="1">
      <c r="B230" s="264"/>
      <c r="C230" s="267"/>
      <c r="D230" s="270"/>
      <c r="E230" s="273"/>
      <c r="F230" s="276"/>
      <c r="G230" s="103">
        <v>3</v>
      </c>
      <c r="H230" s="110" t="s">
        <v>312</v>
      </c>
      <c r="I230" s="279"/>
      <c r="J230" s="282"/>
      <c r="K230" s="285"/>
      <c r="L230" s="261"/>
      <c r="M230" s="261"/>
      <c r="N230" s="262"/>
      <c r="O230" s="260"/>
    </row>
    <row r="231" spans="2:15" ht="33">
      <c r="B231" s="264"/>
      <c r="C231" s="267"/>
      <c r="D231" s="270"/>
      <c r="E231" s="273"/>
      <c r="F231" s="276"/>
      <c r="G231" s="103">
        <v>4</v>
      </c>
      <c r="H231" s="110" t="s">
        <v>313</v>
      </c>
      <c r="I231" s="279"/>
      <c r="J231" s="282"/>
      <c r="K231" s="285"/>
      <c r="L231" s="261"/>
      <c r="M231" s="261"/>
      <c r="N231" s="262"/>
      <c r="O231" s="260"/>
    </row>
    <row r="232" spans="2:15" ht="36.75" customHeight="1">
      <c r="B232" s="264"/>
      <c r="C232" s="267"/>
      <c r="D232" s="270"/>
      <c r="E232" s="273"/>
      <c r="F232" s="276"/>
      <c r="G232" s="103">
        <v>5</v>
      </c>
      <c r="H232" s="110" t="s">
        <v>314</v>
      </c>
      <c r="I232" s="279"/>
      <c r="J232" s="282"/>
      <c r="K232" s="285"/>
      <c r="L232" s="261"/>
      <c r="M232" s="261"/>
      <c r="N232" s="262"/>
      <c r="O232" s="260"/>
    </row>
    <row r="233" spans="2:15" ht="20.100000000000001" customHeight="1">
      <c r="B233" s="264"/>
      <c r="C233" s="267"/>
      <c r="D233" s="270"/>
      <c r="E233" s="273"/>
      <c r="F233" s="276"/>
      <c r="G233" s="103">
        <v>6</v>
      </c>
      <c r="H233" s="111"/>
      <c r="I233" s="279"/>
      <c r="J233" s="282"/>
      <c r="K233" s="285"/>
      <c r="L233" s="261"/>
      <c r="M233" s="261"/>
      <c r="N233" s="262"/>
      <c r="O233" s="260"/>
    </row>
    <row r="234" spans="2:15" ht="20.100000000000001" customHeight="1">
      <c r="B234" s="264"/>
      <c r="C234" s="267"/>
      <c r="D234" s="270"/>
      <c r="E234" s="273"/>
      <c r="F234" s="276"/>
      <c r="G234" s="103">
        <v>7</v>
      </c>
      <c r="H234" s="111"/>
      <c r="I234" s="279"/>
      <c r="J234" s="282"/>
      <c r="K234" s="285"/>
      <c r="L234" s="261"/>
      <c r="M234" s="261"/>
      <c r="N234" s="262"/>
      <c r="O234" s="260"/>
    </row>
    <row r="235" spans="2:15" ht="20.100000000000001" customHeight="1" thickBot="1">
      <c r="B235" s="265"/>
      <c r="C235" s="268"/>
      <c r="D235" s="271"/>
      <c r="E235" s="274"/>
      <c r="F235" s="277"/>
      <c r="G235" s="112">
        <v>8</v>
      </c>
      <c r="H235" s="113"/>
      <c r="I235" s="280"/>
      <c r="J235" s="283"/>
      <c r="K235" s="286"/>
      <c r="L235" s="261"/>
      <c r="M235" s="261"/>
      <c r="N235" s="262"/>
      <c r="O235" s="260"/>
    </row>
    <row r="236" spans="2:15" ht="22.5" customHeight="1"/>
    <row r="237" spans="2:15" ht="12" customHeight="1"/>
    <row r="238" spans="2:15" ht="22.5" customHeight="1"/>
    <row r="239" spans="2:15" ht="22.5" customHeight="1"/>
    <row r="240" spans="2:15"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sheetData>
  <sheetProtection algorithmName="SHA-512" hashValue="W3mibXi8gXOmKTdDcsYoYY/7bQcrxcz2XKbvvZL/oZ0BJBrx1HNM35FkNg3AiszaoJnV9IIeQ3HXwJbUhVoJpw==" saltValue="3ZTfJ+V0Ny1hBtFmMbgIlA==" spinCount="100000" sheet="1" objects="1" scenarios="1"/>
  <mergeCells count="381">
    <mergeCell ref="J228:J235"/>
    <mergeCell ref="K228:K235"/>
    <mergeCell ref="L228:L235"/>
    <mergeCell ref="M228:M235"/>
    <mergeCell ref="N228:N235"/>
    <mergeCell ref="O228:O235"/>
    <mergeCell ref="B228:B235"/>
    <mergeCell ref="C228:C235"/>
    <mergeCell ref="D228:D235"/>
    <mergeCell ref="E228:E235"/>
    <mergeCell ref="F228:F235"/>
    <mergeCell ref="I228:I235"/>
    <mergeCell ref="J220:J227"/>
    <mergeCell ref="K220:K227"/>
    <mergeCell ref="L220:L227"/>
    <mergeCell ref="M220:M227"/>
    <mergeCell ref="N220:N227"/>
    <mergeCell ref="O220:O227"/>
    <mergeCell ref="B220:B227"/>
    <mergeCell ref="C220:C227"/>
    <mergeCell ref="D220:D227"/>
    <mergeCell ref="E220:E227"/>
    <mergeCell ref="F220:F227"/>
    <mergeCell ref="I220:I227"/>
    <mergeCell ref="J212:J219"/>
    <mergeCell ref="K212:K219"/>
    <mergeCell ref="L212:L219"/>
    <mergeCell ref="M212:M219"/>
    <mergeCell ref="N212:N219"/>
    <mergeCell ref="O212:O219"/>
    <mergeCell ref="B212:B219"/>
    <mergeCell ref="C212:C219"/>
    <mergeCell ref="D212:D219"/>
    <mergeCell ref="E212:E219"/>
    <mergeCell ref="F212:F219"/>
    <mergeCell ref="I212:I219"/>
    <mergeCell ref="J204:J211"/>
    <mergeCell ref="K204:K211"/>
    <mergeCell ref="L204:L211"/>
    <mergeCell ref="M204:M211"/>
    <mergeCell ref="N204:N211"/>
    <mergeCell ref="O204:O211"/>
    <mergeCell ref="B204:B211"/>
    <mergeCell ref="C204:C211"/>
    <mergeCell ref="D204:D211"/>
    <mergeCell ref="E204:E211"/>
    <mergeCell ref="F204:F211"/>
    <mergeCell ref="I204:I211"/>
    <mergeCell ref="J196:J203"/>
    <mergeCell ref="K196:K203"/>
    <mergeCell ref="L196:L203"/>
    <mergeCell ref="M196:M203"/>
    <mergeCell ref="N196:N203"/>
    <mergeCell ref="O196:O203"/>
    <mergeCell ref="B196:B203"/>
    <mergeCell ref="C196:C203"/>
    <mergeCell ref="D196:D203"/>
    <mergeCell ref="E196:E203"/>
    <mergeCell ref="F196:F203"/>
    <mergeCell ref="I196:I203"/>
    <mergeCell ref="J188:J195"/>
    <mergeCell ref="K188:K195"/>
    <mergeCell ref="L188:L195"/>
    <mergeCell ref="M188:M195"/>
    <mergeCell ref="N188:N195"/>
    <mergeCell ref="O188:O195"/>
    <mergeCell ref="B188:B195"/>
    <mergeCell ref="C188:C195"/>
    <mergeCell ref="D188:D195"/>
    <mergeCell ref="E188:E195"/>
    <mergeCell ref="F188:F195"/>
    <mergeCell ref="I188:I195"/>
    <mergeCell ref="J185:J187"/>
    <mergeCell ref="K185:K187"/>
    <mergeCell ref="L185:L187"/>
    <mergeCell ref="M185:M187"/>
    <mergeCell ref="N185:N187"/>
    <mergeCell ref="O185:O187"/>
    <mergeCell ref="B185:B187"/>
    <mergeCell ref="C185:C187"/>
    <mergeCell ref="D185:D187"/>
    <mergeCell ref="E185:E187"/>
    <mergeCell ref="F185:F187"/>
    <mergeCell ref="G185:I185"/>
    <mergeCell ref="G186:G187"/>
    <mergeCell ref="H186:H187"/>
    <mergeCell ref="I186:I187"/>
    <mergeCell ref="J177:J184"/>
    <mergeCell ref="K177:K184"/>
    <mergeCell ref="L177:L184"/>
    <mergeCell ref="M177:M184"/>
    <mergeCell ref="N177:N184"/>
    <mergeCell ref="O177:O184"/>
    <mergeCell ref="B177:B184"/>
    <mergeCell ref="C177:C184"/>
    <mergeCell ref="D177:D184"/>
    <mergeCell ref="E177:E184"/>
    <mergeCell ref="F177:F184"/>
    <mergeCell ref="I177:I184"/>
    <mergeCell ref="J169:J176"/>
    <mergeCell ref="K169:K176"/>
    <mergeCell ref="L169:L176"/>
    <mergeCell ref="M169:M176"/>
    <mergeCell ref="N169:N176"/>
    <mergeCell ref="O169:O176"/>
    <mergeCell ref="B169:B176"/>
    <mergeCell ref="C169:C176"/>
    <mergeCell ref="D169:D176"/>
    <mergeCell ref="E169:E176"/>
    <mergeCell ref="F169:F176"/>
    <mergeCell ref="I169:I176"/>
    <mergeCell ref="J161:J168"/>
    <mergeCell ref="K161:K168"/>
    <mergeCell ref="L161:L168"/>
    <mergeCell ref="M161:M168"/>
    <mergeCell ref="N161:N168"/>
    <mergeCell ref="O161:O168"/>
    <mergeCell ref="B161:B168"/>
    <mergeCell ref="C161:C168"/>
    <mergeCell ref="D161:D168"/>
    <mergeCell ref="E161:E168"/>
    <mergeCell ref="F161:F168"/>
    <mergeCell ref="I161:I168"/>
    <mergeCell ref="J153:J160"/>
    <mergeCell ref="K153:K160"/>
    <mergeCell ref="L153:L160"/>
    <mergeCell ref="M153:M160"/>
    <mergeCell ref="N153:N160"/>
    <mergeCell ref="O153:O160"/>
    <mergeCell ref="B153:B160"/>
    <mergeCell ref="C153:C160"/>
    <mergeCell ref="D153:D160"/>
    <mergeCell ref="E153:E160"/>
    <mergeCell ref="F153:F160"/>
    <mergeCell ref="I153:I160"/>
    <mergeCell ref="J145:J152"/>
    <mergeCell ref="K145:K152"/>
    <mergeCell ref="L145:L152"/>
    <mergeCell ref="M145:M152"/>
    <mergeCell ref="N145:N152"/>
    <mergeCell ref="O145:O152"/>
    <mergeCell ref="B145:B152"/>
    <mergeCell ref="C145:C152"/>
    <mergeCell ref="D145:D152"/>
    <mergeCell ref="E145:E152"/>
    <mergeCell ref="F145:F152"/>
    <mergeCell ref="I145:I152"/>
    <mergeCell ref="J137:J144"/>
    <mergeCell ref="K137:K144"/>
    <mergeCell ref="L137:L144"/>
    <mergeCell ref="M137:M144"/>
    <mergeCell ref="N137:N144"/>
    <mergeCell ref="O137:O144"/>
    <mergeCell ref="B137:B144"/>
    <mergeCell ref="C137:C144"/>
    <mergeCell ref="D137:D144"/>
    <mergeCell ref="E137:E144"/>
    <mergeCell ref="F137:F144"/>
    <mergeCell ref="I137:I144"/>
    <mergeCell ref="J129:J136"/>
    <mergeCell ref="K129:K136"/>
    <mergeCell ref="L129:L136"/>
    <mergeCell ref="M129:M136"/>
    <mergeCell ref="N129:N136"/>
    <mergeCell ref="O129:O136"/>
    <mergeCell ref="B129:B136"/>
    <mergeCell ref="C129:C136"/>
    <mergeCell ref="D129:D136"/>
    <mergeCell ref="E129:E136"/>
    <mergeCell ref="F129:F136"/>
    <mergeCell ref="I129:I136"/>
    <mergeCell ref="J126:J128"/>
    <mergeCell ref="K126:K128"/>
    <mergeCell ref="L126:L128"/>
    <mergeCell ref="M126:M128"/>
    <mergeCell ref="N126:N128"/>
    <mergeCell ref="O126:O128"/>
    <mergeCell ref="B126:B128"/>
    <mergeCell ref="C126:C128"/>
    <mergeCell ref="D126:D128"/>
    <mergeCell ref="E126:E128"/>
    <mergeCell ref="F126:F128"/>
    <mergeCell ref="G126:I126"/>
    <mergeCell ref="G127:G128"/>
    <mergeCell ref="H127:H128"/>
    <mergeCell ref="I127:I128"/>
    <mergeCell ref="J118:J125"/>
    <mergeCell ref="K118:K125"/>
    <mergeCell ref="L118:L125"/>
    <mergeCell ref="M118:M125"/>
    <mergeCell ref="N118:N125"/>
    <mergeCell ref="O118:O125"/>
    <mergeCell ref="B118:B125"/>
    <mergeCell ref="C118:C125"/>
    <mergeCell ref="D118:D125"/>
    <mergeCell ref="E118:E125"/>
    <mergeCell ref="F118:F125"/>
    <mergeCell ref="I118:I125"/>
    <mergeCell ref="J110:J117"/>
    <mergeCell ref="K110:K117"/>
    <mergeCell ref="L110:L117"/>
    <mergeCell ref="M110:M117"/>
    <mergeCell ref="N110:N117"/>
    <mergeCell ref="O110:O117"/>
    <mergeCell ref="B110:B117"/>
    <mergeCell ref="C110:C117"/>
    <mergeCell ref="D110:D117"/>
    <mergeCell ref="E110:E117"/>
    <mergeCell ref="F110:F117"/>
    <mergeCell ref="I110:I117"/>
    <mergeCell ref="J102:J109"/>
    <mergeCell ref="K102:K109"/>
    <mergeCell ref="L102:L109"/>
    <mergeCell ref="M102:M109"/>
    <mergeCell ref="N102:N109"/>
    <mergeCell ref="O102:O109"/>
    <mergeCell ref="B102:B109"/>
    <mergeCell ref="C102:C109"/>
    <mergeCell ref="D102:D109"/>
    <mergeCell ref="E102:E109"/>
    <mergeCell ref="F102:F109"/>
    <mergeCell ref="I102:I109"/>
    <mergeCell ref="J99:J101"/>
    <mergeCell ref="K99:K101"/>
    <mergeCell ref="L99:L101"/>
    <mergeCell ref="M99:M101"/>
    <mergeCell ref="N99:N101"/>
    <mergeCell ref="O99:O101"/>
    <mergeCell ref="B99:B101"/>
    <mergeCell ref="C99:C101"/>
    <mergeCell ref="D99:D101"/>
    <mergeCell ref="E99:E101"/>
    <mergeCell ref="F99:F101"/>
    <mergeCell ref="G99:I99"/>
    <mergeCell ref="G100:G101"/>
    <mergeCell ref="H100:H101"/>
    <mergeCell ref="I100:I101"/>
    <mergeCell ref="O83:O90"/>
    <mergeCell ref="B83:B90"/>
    <mergeCell ref="C83:C90"/>
    <mergeCell ref="D83:D90"/>
    <mergeCell ref="E83:E90"/>
    <mergeCell ref="F83:F90"/>
    <mergeCell ref="I83:I90"/>
    <mergeCell ref="J91:J98"/>
    <mergeCell ref="K91:K98"/>
    <mergeCell ref="L91:L98"/>
    <mergeCell ref="M91:M98"/>
    <mergeCell ref="N91:N98"/>
    <mergeCell ref="O91:O98"/>
    <mergeCell ref="B91:B98"/>
    <mergeCell ref="C91:C98"/>
    <mergeCell ref="D91:D98"/>
    <mergeCell ref="E91:E98"/>
    <mergeCell ref="F91:F98"/>
    <mergeCell ref="I91:I98"/>
    <mergeCell ref="G73:G74"/>
    <mergeCell ref="H73:H74"/>
    <mergeCell ref="I73:I74"/>
    <mergeCell ref="L72:L74"/>
    <mergeCell ref="M72:M74"/>
    <mergeCell ref="N72:N74"/>
    <mergeCell ref="J83:J90"/>
    <mergeCell ref="K83:K90"/>
    <mergeCell ref="L83:L90"/>
    <mergeCell ref="M83:M90"/>
    <mergeCell ref="N83:N90"/>
    <mergeCell ref="M64:M71"/>
    <mergeCell ref="N64:N71"/>
    <mergeCell ref="O64:O71"/>
    <mergeCell ref="B72:B74"/>
    <mergeCell ref="C72:C74"/>
    <mergeCell ref="D72:D74"/>
    <mergeCell ref="E72:E74"/>
    <mergeCell ref="F72:F74"/>
    <mergeCell ref="B75:B82"/>
    <mergeCell ref="C75:C82"/>
    <mergeCell ref="D75:D82"/>
    <mergeCell ref="E75:E82"/>
    <mergeCell ref="F75:F82"/>
    <mergeCell ref="I75:I82"/>
    <mergeCell ref="G72:I72"/>
    <mergeCell ref="J72:J74"/>
    <mergeCell ref="K72:K74"/>
    <mergeCell ref="J75:J82"/>
    <mergeCell ref="K75:K82"/>
    <mergeCell ref="L75:L82"/>
    <mergeCell ref="M75:M82"/>
    <mergeCell ref="N75:N82"/>
    <mergeCell ref="O75:O82"/>
    <mergeCell ref="O72:O74"/>
    <mergeCell ref="B64:B71"/>
    <mergeCell ref="C64:C71"/>
    <mergeCell ref="D64:D71"/>
    <mergeCell ref="E64:E71"/>
    <mergeCell ref="F64:F71"/>
    <mergeCell ref="I64:I71"/>
    <mergeCell ref="J64:J71"/>
    <mergeCell ref="K64:K71"/>
    <mergeCell ref="L64:L71"/>
    <mergeCell ref="B48:B55"/>
    <mergeCell ref="C48:C55"/>
    <mergeCell ref="D48:D55"/>
    <mergeCell ref="E48:E55"/>
    <mergeCell ref="F48:F55"/>
    <mergeCell ref="O48:O55"/>
    <mergeCell ref="B56:B63"/>
    <mergeCell ref="C56:C63"/>
    <mergeCell ref="D56:D63"/>
    <mergeCell ref="E56:E63"/>
    <mergeCell ref="F56:F63"/>
    <mergeCell ref="I56:I63"/>
    <mergeCell ref="J56:J63"/>
    <mergeCell ref="K56:K63"/>
    <mergeCell ref="L56:L63"/>
    <mergeCell ref="I48:I55"/>
    <mergeCell ref="J48:J55"/>
    <mergeCell ref="K48:K55"/>
    <mergeCell ref="L48:L55"/>
    <mergeCell ref="M48:M55"/>
    <mergeCell ref="N48:N55"/>
    <mergeCell ref="M56:M63"/>
    <mergeCell ref="N56:N63"/>
    <mergeCell ref="O56:O63"/>
    <mergeCell ref="M32:M39"/>
    <mergeCell ref="N32:N39"/>
    <mergeCell ref="O32:O39"/>
    <mergeCell ref="B40:B47"/>
    <mergeCell ref="C40:C47"/>
    <mergeCell ref="D40:D47"/>
    <mergeCell ref="E40:E47"/>
    <mergeCell ref="F40:F47"/>
    <mergeCell ref="I40:I47"/>
    <mergeCell ref="J40:J47"/>
    <mergeCell ref="K40:K47"/>
    <mergeCell ref="L40:L47"/>
    <mergeCell ref="M40:M47"/>
    <mergeCell ref="N40:N47"/>
    <mergeCell ref="O40:O47"/>
    <mergeCell ref="B32:B39"/>
    <mergeCell ref="C32:C39"/>
    <mergeCell ref="D32:D39"/>
    <mergeCell ref="E32:E39"/>
    <mergeCell ref="F32:F39"/>
    <mergeCell ref="I32:I39"/>
    <mergeCell ref="J32:J39"/>
    <mergeCell ref="K32:K39"/>
    <mergeCell ref="L32:L39"/>
    <mergeCell ref="O21:O23"/>
    <mergeCell ref="G22:G23"/>
    <mergeCell ref="H22:H23"/>
    <mergeCell ref="I22:I23"/>
    <mergeCell ref="A24:A31"/>
    <mergeCell ref="B24:B31"/>
    <mergeCell ref="C24:C31"/>
    <mergeCell ref="D24:D31"/>
    <mergeCell ref="E24:E31"/>
    <mergeCell ref="F24:F31"/>
    <mergeCell ref="G21:I21"/>
    <mergeCell ref="J21:J23"/>
    <mergeCell ref="K21:K23"/>
    <mergeCell ref="L21:L23"/>
    <mergeCell ref="M21:M23"/>
    <mergeCell ref="N21:N23"/>
    <mergeCell ref="O24:O31"/>
    <mergeCell ref="I24:I31"/>
    <mergeCell ref="J24:J31"/>
    <mergeCell ref="K24:K31"/>
    <mergeCell ref="L24:L31"/>
    <mergeCell ref="M24:M31"/>
    <mergeCell ref="N24:N31"/>
    <mergeCell ref="E13:E14"/>
    <mergeCell ref="F13:J14"/>
    <mergeCell ref="F15:J15"/>
    <mergeCell ref="C18:K18"/>
    <mergeCell ref="C19:K19"/>
    <mergeCell ref="B21:B23"/>
    <mergeCell ref="C21:C23"/>
    <mergeCell ref="D21:D23"/>
    <mergeCell ref="E21:E23"/>
    <mergeCell ref="F21:F23"/>
  </mergeCells>
  <dataValidations disablePrompts="1" count="1">
    <dataValidation type="list" allowBlank="1" showInputMessage="1" showErrorMessage="1" sqref="F177:F184 J75:J98 J102:J125 F75:F98 J177 F102:F125 J228 F40:F71 F228:F235 F129:F145 J169 F188:F196 F204 F212:F220 J129 J137 J145 J153 J161 J188 J196 J204 J212 J220 F24:F32 J24:J32 F169 J40:J56 J64:J71 F153 F161" xr:uid="{E8210121-9523-49D8-A304-E58FD6C4D284}">
      <formula1>"1,2,3"</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6DB3E-D32C-4841-9898-1451D5D21C1C}">
  <sheetPr>
    <tabColor rgb="FF83A343"/>
  </sheetPr>
  <dimension ref="B5:P160"/>
  <sheetViews>
    <sheetView topLeftCell="A40" workbookViewId="0">
      <selection activeCell="E13" sqref="E13:E15"/>
    </sheetView>
  </sheetViews>
  <sheetFormatPr defaultColWidth="3.140625" defaultRowHeight="22.5" customHeight="1"/>
  <cols>
    <col min="1" max="1" width="2.5703125" style="91" customWidth="1"/>
    <col min="2" max="2" width="3.42578125" style="91" hidden="1" customWidth="1"/>
    <col min="3" max="4" width="42.5703125" style="91" customWidth="1"/>
    <col min="5" max="5" width="38" style="91" customWidth="1"/>
    <col min="6" max="6" width="7.42578125" style="91" customWidth="1"/>
    <col min="7" max="7" width="3.5703125" style="91" bestFit="1" customWidth="1"/>
    <col min="8" max="8" width="37" style="91" customWidth="1"/>
    <col min="9" max="9" width="38" style="91" customWidth="1"/>
    <col min="10" max="10" width="7.42578125" style="91" customWidth="1"/>
    <col min="11" max="11" width="16.140625" style="91" customWidth="1"/>
    <col min="12" max="12" width="4.7109375" style="114" customWidth="1"/>
    <col min="13" max="13" width="7.5703125" style="114" customWidth="1"/>
    <col min="14" max="14" width="6.28515625" style="115" customWidth="1"/>
    <col min="15" max="15" width="6.28515625" style="116" customWidth="1"/>
    <col min="16" max="16" width="3.140625" style="117"/>
    <col min="17" max="16384" width="3.140625" style="91"/>
  </cols>
  <sheetData>
    <row r="5" spans="2:16" ht="9.9499999999999993" customHeight="1"/>
    <row r="6" spans="2:16" ht="31.5" customHeight="1"/>
    <row r="7" spans="2:16" ht="30.75" customHeight="1">
      <c r="E7" s="118"/>
      <c r="F7" s="118"/>
    </row>
    <row r="8" spans="2:16" ht="20.25" customHeight="1"/>
    <row r="9" spans="2:16" ht="9.9499999999999993" customHeight="1"/>
    <row r="10" spans="2:16" ht="19.7" customHeight="1">
      <c r="C10" s="332" t="s">
        <v>57</v>
      </c>
      <c r="D10" s="332"/>
      <c r="E10" s="332"/>
      <c r="F10" s="332"/>
      <c r="G10" s="332"/>
      <c r="H10" s="332"/>
      <c r="I10" s="332"/>
      <c r="J10" s="332"/>
      <c r="K10" s="332"/>
    </row>
    <row r="11" spans="2:16" ht="71.25" customHeight="1">
      <c r="C11" s="237" t="s">
        <v>315</v>
      </c>
      <c r="D11" s="237"/>
      <c r="E11" s="237"/>
      <c r="F11" s="237"/>
      <c r="G11" s="237"/>
      <c r="H11" s="237"/>
      <c r="I11" s="237"/>
      <c r="J11" s="237"/>
      <c r="K11" s="237"/>
    </row>
    <row r="12" spans="2:16" ht="9.9499999999999993" customHeight="1">
      <c r="C12" s="97"/>
      <c r="D12" s="97"/>
      <c r="F12" s="98"/>
    </row>
    <row r="13" spans="2:16" ht="36.75" customHeight="1">
      <c r="B13" s="314" t="s">
        <v>83</v>
      </c>
      <c r="C13" s="317" t="s">
        <v>316</v>
      </c>
      <c r="D13" s="318" t="s">
        <v>149</v>
      </c>
      <c r="E13" s="318" t="s">
        <v>317</v>
      </c>
      <c r="F13" s="321" t="s">
        <v>318</v>
      </c>
      <c r="G13" s="323" t="s">
        <v>88</v>
      </c>
      <c r="H13" s="324"/>
      <c r="I13" s="324"/>
      <c r="J13" s="321" t="s">
        <v>319</v>
      </c>
      <c r="K13" s="321" t="s">
        <v>150</v>
      </c>
      <c r="L13" s="325"/>
      <c r="M13" s="325"/>
      <c r="N13" s="326"/>
      <c r="O13" s="327"/>
      <c r="P13" s="328"/>
    </row>
    <row r="14" spans="2:16" ht="29.25" customHeight="1">
      <c r="B14" s="315"/>
      <c r="C14" s="315"/>
      <c r="D14" s="319"/>
      <c r="E14" s="319"/>
      <c r="F14" s="321"/>
      <c r="G14" s="329" t="s">
        <v>45</v>
      </c>
      <c r="H14" s="318" t="s">
        <v>92</v>
      </c>
      <c r="I14" s="318" t="s">
        <v>93</v>
      </c>
      <c r="J14" s="321"/>
      <c r="K14" s="321"/>
      <c r="L14" s="325"/>
      <c r="M14" s="325"/>
      <c r="N14" s="326"/>
      <c r="O14" s="327"/>
      <c r="P14" s="328"/>
    </row>
    <row r="15" spans="2:16" ht="99.75" customHeight="1" thickBot="1">
      <c r="B15" s="316"/>
      <c r="C15" s="316"/>
      <c r="D15" s="320"/>
      <c r="E15" s="320"/>
      <c r="F15" s="322"/>
      <c r="G15" s="330"/>
      <c r="H15" s="331"/>
      <c r="I15" s="331"/>
      <c r="J15" s="322"/>
      <c r="K15" s="322"/>
      <c r="L15" s="325"/>
      <c r="M15" s="325"/>
      <c r="N15" s="326"/>
      <c r="O15" s="327"/>
      <c r="P15" s="328"/>
    </row>
    <row r="16" spans="2:16" ht="33" customHeight="1">
      <c r="B16" s="263" t="str">
        <f>+LEFT(C16,3)</f>
        <v>6.1</v>
      </c>
      <c r="C16" s="266" t="s">
        <v>320</v>
      </c>
      <c r="D16" s="269" t="s">
        <v>321</v>
      </c>
      <c r="E16" s="272" t="s">
        <v>322</v>
      </c>
      <c r="F16" s="275">
        <v>3</v>
      </c>
      <c r="G16" s="101">
        <v>1</v>
      </c>
      <c r="H16" s="108" t="s">
        <v>323</v>
      </c>
      <c r="I16" s="278" t="s">
        <v>324</v>
      </c>
      <c r="J16" s="281">
        <v>3</v>
      </c>
      <c r="K16" s="284" t="s">
        <v>107</v>
      </c>
      <c r="L16" s="261">
        <v>140</v>
      </c>
      <c r="M16" s="333">
        <v>1.7896000000000001</v>
      </c>
      <c r="N16" s="334">
        <v>141.78960000000001</v>
      </c>
      <c r="P16" s="335"/>
    </row>
    <row r="17" spans="2:16" ht="26.25" customHeight="1">
      <c r="B17" s="264"/>
      <c r="C17" s="267"/>
      <c r="D17" s="270"/>
      <c r="E17" s="273"/>
      <c r="F17" s="276"/>
      <c r="G17" s="103">
        <v>2</v>
      </c>
      <c r="H17" s="109" t="s">
        <v>325</v>
      </c>
      <c r="I17" s="279"/>
      <c r="J17" s="282"/>
      <c r="K17" s="285"/>
      <c r="L17" s="261"/>
      <c r="M17" s="333"/>
      <c r="N17" s="334"/>
      <c r="P17" s="335"/>
    </row>
    <row r="18" spans="2:16" ht="26.25" customHeight="1">
      <c r="B18" s="264"/>
      <c r="C18" s="267"/>
      <c r="D18" s="270"/>
      <c r="E18" s="273"/>
      <c r="F18" s="276"/>
      <c r="G18" s="103">
        <v>3</v>
      </c>
      <c r="H18" s="110" t="s">
        <v>326</v>
      </c>
      <c r="I18" s="279"/>
      <c r="J18" s="282"/>
      <c r="K18" s="285"/>
      <c r="L18" s="261"/>
      <c r="M18" s="333"/>
      <c r="N18" s="334"/>
      <c r="P18" s="335"/>
    </row>
    <row r="19" spans="2:16" ht="61.5" customHeight="1">
      <c r="B19" s="264"/>
      <c r="C19" s="267"/>
      <c r="D19" s="270"/>
      <c r="E19" s="273"/>
      <c r="F19" s="276"/>
      <c r="G19" s="103">
        <v>4</v>
      </c>
      <c r="H19" s="110" t="s">
        <v>327</v>
      </c>
      <c r="I19" s="279"/>
      <c r="J19" s="282"/>
      <c r="K19" s="285"/>
      <c r="L19" s="261"/>
      <c r="M19" s="333"/>
      <c r="N19" s="334"/>
      <c r="P19" s="335"/>
    </row>
    <row r="20" spans="2:16" ht="42.75" customHeight="1">
      <c r="B20" s="264"/>
      <c r="C20" s="267"/>
      <c r="D20" s="270"/>
      <c r="E20" s="273"/>
      <c r="F20" s="276"/>
      <c r="G20" s="103">
        <v>5</v>
      </c>
      <c r="H20" s="110" t="s">
        <v>328</v>
      </c>
      <c r="I20" s="279"/>
      <c r="J20" s="282"/>
      <c r="K20" s="285"/>
      <c r="L20" s="261"/>
      <c r="M20" s="333"/>
      <c r="N20" s="334"/>
      <c r="P20" s="335"/>
    </row>
    <row r="21" spans="2:16" ht="42.75" customHeight="1">
      <c r="B21" s="264"/>
      <c r="C21" s="267"/>
      <c r="D21" s="270"/>
      <c r="E21" s="273"/>
      <c r="F21" s="276"/>
      <c r="G21" s="103">
        <v>6</v>
      </c>
      <c r="H21" s="111"/>
      <c r="I21" s="279"/>
      <c r="J21" s="282"/>
      <c r="K21" s="285"/>
      <c r="L21" s="261"/>
      <c r="M21" s="333"/>
      <c r="N21" s="334"/>
      <c r="P21" s="335"/>
    </row>
    <row r="22" spans="2:16" ht="42.75" customHeight="1">
      <c r="B22" s="264"/>
      <c r="C22" s="267"/>
      <c r="D22" s="270"/>
      <c r="E22" s="273"/>
      <c r="F22" s="276"/>
      <c r="G22" s="103">
        <v>7</v>
      </c>
      <c r="H22" s="111"/>
      <c r="I22" s="279"/>
      <c r="J22" s="282"/>
      <c r="K22" s="285"/>
      <c r="L22" s="261"/>
      <c r="M22" s="333"/>
      <c r="N22" s="334"/>
      <c r="P22" s="335"/>
    </row>
    <row r="23" spans="2:16" ht="95.25" customHeight="1" thickBot="1">
      <c r="B23" s="265"/>
      <c r="C23" s="268"/>
      <c r="D23" s="271"/>
      <c r="E23" s="274"/>
      <c r="F23" s="277"/>
      <c r="G23" s="112">
        <v>8</v>
      </c>
      <c r="H23" s="113"/>
      <c r="I23" s="280"/>
      <c r="J23" s="283"/>
      <c r="K23" s="286"/>
      <c r="L23" s="261"/>
      <c r="M23" s="333"/>
      <c r="N23" s="334"/>
      <c r="P23" s="335"/>
    </row>
    <row r="24" spans="2:16" ht="66" customHeight="1">
      <c r="B24" s="340" t="str">
        <f>+LEFT(C24,3)</f>
        <v>6.2</v>
      </c>
      <c r="C24" s="266" t="s">
        <v>329</v>
      </c>
      <c r="D24" s="269" t="s">
        <v>330</v>
      </c>
      <c r="E24" s="272" t="s">
        <v>331</v>
      </c>
      <c r="F24" s="275">
        <v>3</v>
      </c>
      <c r="G24" s="101">
        <v>1</v>
      </c>
      <c r="H24" s="108" t="s">
        <v>332</v>
      </c>
      <c r="I24" s="278" t="s">
        <v>333</v>
      </c>
      <c r="J24" s="281">
        <v>3</v>
      </c>
      <c r="K24" s="284" t="s">
        <v>107</v>
      </c>
      <c r="L24" s="261">
        <v>140</v>
      </c>
      <c r="M24" s="333">
        <v>1.8895999999999999</v>
      </c>
      <c r="N24" s="334">
        <v>141.8896</v>
      </c>
      <c r="O24" s="339"/>
      <c r="P24" s="335"/>
    </row>
    <row r="25" spans="2:16" ht="49.5">
      <c r="B25" s="341"/>
      <c r="C25" s="267"/>
      <c r="D25" s="270"/>
      <c r="E25" s="273"/>
      <c r="F25" s="276"/>
      <c r="G25" s="103">
        <v>2</v>
      </c>
      <c r="H25" s="109" t="s">
        <v>334</v>
      </c>
      <c r="I25" s="279"/>
      <c r="J25" s="282"/>
      <c r="K25" s="285"/>
      <c r="L25" s="261"/>
      <c r="M25" s="333"/>
      <c r="N25" s="334"/>
      <c r="O25" s="339"/>
      <c r="P25" s="335"/>
    </row>
    <row r="26" spans="2:16" ht="49.5">
      <c r="B26" s="341"/>
      <c r="C26" s="267"/>
      <c r="D26" s="270"/>
      <c r="E26" s="273"/>
      <c r="F26" s="276"/>
      <c r="G26" s="103">
        <v>3</v>
      </c>
      <c r="H26" s="110" t="s">
        <v>335</v>
      </c>
      <c r="I26" s="279"/>
      <c r="J26" s="282"/>
      <c r="K26" s="285"/>
      <c r="L26" s="261"/>
      <c r="M26" s="333"/>
      <c r="N26" s="334"/>
      <c r="O26" s="339"/>
      <c r="P26" s="335"/>
    </row>
    <row r="27" spans="2:16" ht="82.5">
      <c r="B27" s="341"/>
      <c r="C27" s="267"/>
      <c r="D27" s="270"/>
      <c r="E27" s="273"/>
      <c r="F27" s="276"/>
      <c r="G27" s="103">
        <v>4</v>
      </c>
      <c r="H27" s="110" t="s">
        <v>336</v>
      </c>
      <c r="I27" s="279"/>
      <c r="J27" s="282"/>
      <c r="K27" s="285"/>
      <c r="L27" s="261"/>
      <c r="M27" s="333"/>
      <c r="N27" s="334"/>
      <c r="O27" s="339"/>
      <c r="P27" s="335"/>
    </row>
    <row r="28" spans="2:16" ht="40.5" customHeight="1">
      <c r="B28" s="341"/>
      <c r="C28" s="267"/>
      <c r="D28" s="270"/>
      <c r="E28" s="273"/>
      <c r="F28" s="276"/>
      <c r="G28" s="103">
        <v>5</v>
      </c>
      <c r="H28" s="110" t="s">
        <v>337</v>
      </c>
      <c r="I28" s="279"/>
      <c r="J28" s="282"/>
      <c r="K28" s="285"/>
      <c r="L28" s="261"/>
      <c r="M28" s="333"/>
      <c r="N28" s="334"/>
      <c r="O28" s="339"/>
      <c r="P28" s="335"/>
    </row>
    <row r="29" spans="2:16" ht="41.25" customHeight="1">
      <c r="B29" s="341"/>
      <c r="C29" s="267"/>
      <c r="D29" s="270"/>
      <c r="E29" s="273"/>
      <c r="F29" s="276"/>
      <c r="G29" s="103">
        <v>6</v>
      </c>
      <c r="H29" s="111" t="s">
        <v>338</v>
      </c>
      <c r="I29" s="279"/>
      <c r="J29" s="282"/>
      <c r="K29" s="285"/>
      <c r="L29" s="261"/>
      <c r="M29" s="333"/>
      <c r="N29" s="334"/>
      <c r="O29" s="339"/>
      <c r="P29" s="335"/>
    </row>
    <row r="30" spans="2:16" ht="23.25" customHeight="1">
      <c r="B30" s="341"/>
      <c r="C30" s="267"/>
      <c r="D30" s="270"/>
      <c r="E30" s="273"/>
      <c r="F30" s="276"/>
      <c r="G30" s="103">
        <v>7</v>
      </c>
      <c r="H30" s="111" t="s">
        <v>339</v>
      </c>
      <c r="I30" s="279"/>
      <c r="J30" s="282"/>
      <c r="K30" s="285"/>
      <c r="L30" s="261"/>
      <c r="M30" s="333"/>
      <c r="N30" s="334"/>
      <c r="O30" s="339"/>
      <c r="P30" s="335"/>
    </row>
    <row r="31" spans="2:16" ht="22.5" customHeight="1" thickBot="1">
      <c r="B31" s="342"/>
      <c r="C31" s="268"/>
      <c r="D31" s="271"/>
      <c r="E31" s="274"/>
      <c r="F31" s="277"/>
      <c r="G31" s="112">
        <v>8</v>
      </c>
      <c r="H31" s="113" t="s">
        <v>340</v>
      </c>
      <c r="I31" s="280"/>
      <c r="J31" s="283"/>
      <c r="K31" s="286"/>
      <c r="L31" s="261"/>
      <c r="M31" s="333"/>
      <c r="N31" s="334"/>
      <c r="O31" s="339"/>
      <c r="P31" s="335"/>
    </row>
    <row r="32" spans="2:16" ht="115.5" customHeight="1">
      <c r="B32" s="336" t="str">
        <f>+LEFT(C32,3)</f>
        <v>6.3</v>
      </c>
      <c r="C32" s="266" t="s">
        <v>341</v>
      </c>
      <c r="D32" s="269" t="s">
        <v>342</v>
      </c>
      <c r="E32" s="272" t="s">
        <v>343</v>
      </c>
      <c r="F32" s="275">
        <v>3</v>
      </c>
      <c r="G32" s="101">
        <v>1</v>
      </c>
      <c r="H32" s="108" t="s">
        <v>344</v>
      </c>
      <c r="I32" s="278" t="s">
        <v>345</v>
      </c>
      <c r="J32" s="281">
        <v>3</v>
      </c>
      <c r="K32" s="284" t="s">
        <v>107</v>
      </c>
      <c r="L32" s="261">
        <v>140</v>
      </c>
      <c r="M32" s="333">
        <v>1.9754</v>
      </c>
      <c r="N32" s="334">
        <v>141.97540000000001</v>
      </c>
      <c r="O32" s="339"/>
      <c r="P32" s="335"/>
    </row>
    <row r="33" spans="2:16" ht="33">
      <c r="B33" s="337"/>
      <c r="C33" s="267"/>
      <c r="D33" s="270"/>
      <c r="E33" s="273"/>
      <c r="F33" s="276"/>
      <c r="G33" s="103">
        <v>2</v>
      </c>
      <c r="H33" s="109" t="s">
        <v>346</v>
      </c>
      <c r="I33" s="279"/>
      <c r="J33" s="282"/>
      <c r="K33" s="285"/>
      <c r="L33" s="261"/>
      <c r="M33" s="333"/>
      <c r="N33" s="334"/>
      <c r="O33" s="339"/>
      <c r="P33" s="335"/>
    </row>
    <row r="34" spans="2:16" ht="49.5">
      <c r="B34" s="337"/>
      <c r="C34" s="267"/>
      <c r="D34" s="270"/>
      <c r="E34" s="273"/>
      <c r="F34" s="276"/>
      <c r="G34" s="103">
        <v>3</v>
      </c>
      <c r="H34" s="110" t="s">
        <v>347</v>
      </c>
      <c r="I34" s="279"/>
      <c r="J34" s="282"/>
      <c r="K34" s="285"/>
      <c r="L34" s="261"/>
      <c r="M34" s="333"/>
      <c r="N34" s="334"/>
      <c r="O34" s="339"/>
      <c r="P34" s="335"/>
    </row>
    <row r="35" spans="2:16" ht="66">
      <c r="B35" s="337"/>
      <c r="C35" s="267"/>
      <c r="D35" s="270"/>
      <c r="E35" s="273"/>
      <c r="F35" s="276"/>
      <c r="G35" s="103">
        <v>4</v>
      </c>
      <c r="H35" s="110" t="s">
        <v>348</v>
      </c>
      <c r="I35" s="279"/>
      <c r="J35" s="282"/>
      <c r="K35" s="285"/>
      <c r="L35" s="261"/>
      <c r="M35" s="333"/>
      <c r="N35" s="334"/>
      <c r="O35" s="339"/>
      <c r="P35" s="335"/>
    </row>
    <row r="36" spans="2:16" ht="33">
      <c r="B36" s="337"/>
      <c r="C36" s="267"/>
      <c r="D36" s="270"/>
      <c r="E36" s="273"/>
      <c r="F36" s="276"/>
      <c r="G36" s="103">
        <v>5</v>
      </c>
      <c r="H36" s="110" t="s">
        <v>349</v>
      </c>
      <c r="I36" s="279"/>
      <c r="J36" s="282"/>
      <c r="K36" s="285"/>
      <c r="L36" s="261"/>
      <c r="M36" s="333"/>
      <c r="N36" s="334"/>
      <c r="O36" s="339"/>
      <c r="P36" s="335"/>
    </row>
    <row r="37" spans="2:16" ht="39" customHeight="1">
      <c r="B37" s="337"/>
      <c r="C37" s="267"/>
      <c r="D37" s="270"/>
      <c r="E37" s="273"/>
      <c r="F37" s="276"/>
      <c r="G37" s="103">
        <v>6</v>
      </c>
      <c r="H37" s="111" t="s">
        <v>350</v>
      </c>
      <c r="I37" s="279"/>
      <c r="J37" s="282"/>
      <c r="K37" s="285"/>
      <c r="L37" s="261"/>
      <c r="M37" s="333"/>
      <c r="N37" s="334"/>
      <c r="O37" s="339"/>
      <c r="P37" s="335"/>
    </row>
    <row r="38" spans="2:16" ht="22.5" customHeight="1">
      <c r="B38" s="337"/>
      <c r="C38" s="267"/>
      <c r="D38" s="270"/>
      <c r="E38" s="273"/>
      <c r="F38" s="276"/>
      <c r="G38" s="103">
        <v>7</v>
      </c>
      <c r="H38" s="111"/>
      <c r="I38" s="279"/>
      <c r="J38" s="282"/>
      <c r="K38" s="285"/>
      <c r="L38" s="261"/>
      <c r="M38" s="333"/>
      <c r="N38" s="334"/>
      <c r="O38" s="339"/>
      <c r="P38" s="335"/>
    </row>
    <row r="39" spans="2:16" ht="22.5" customHeight="1" thickBot="1">
      <c r="B39" s="338"/>
      <c r="C39" s="268"/>
      <c r="D39" s="271"/>
      <c r="E39" s="274"/>
      <c r="F39" s="277"/>
      <c r="G39" s="112">
        <v>8</v>
      </c>
      <c r="H39" s="113"/>
      <c r="I39" s="280"/>
      <c r="J39" s="283"/>
      <c r="K39" s="286"/>
      <c r="L39" s="261"/>
      <c r="M39" s="333"/>
      <c r="N39" s="334"/>
      <c r="O39" s="339"/>
      <c r="P39" s="335"/>
    </row>
    <row r="40" spans="2:16" ht="22.5" customHeight="1">
      <c r="B40" s="317"/>
      <c r="C40" s="317" t="s">
        <v>351</v>
      </c>
      <c r="D40" s="318" t="s">
        <v>149</v>
      </c>
      <c r="E40" s="318" t="s">
        <v>317</v>
      </c>
      <c r="F40" s="321" t="s">
        <v>318</v>
      </c>
      <c r="G40" s="323" t="s">
        <v>88</v>
      </c>
      <c r="H40" s="324"/>
      <c r="I40" s="324"/>
      <c r="J40" s="321" t="s">
        <v>319</v>
      </c>
      <c r="K40" s="321" t="s">
        <v>150</v>
      </c>
      <c r="L40" s="325"/>
      <c r="M40" s="325"/>
      <c r="N40" s="326"/>
      <c r="O40" s="327"/>
      <c r="P40" s="328"/>
    </row>
    <row r="41" spans="2:16" ht="22.5" customHeight="1">
      <c r="B41" s="315"/>
      <c r="C41" s="315"/>
      <c r="D41" s="319"/>
      <c r="E41" s="319"/>
      <c r="F41" s="321"/>
      <c r="G41" s="329" t="s">
        <v>45</v>
      </c>
      <c r="H41" s="318" t="s">
        <v>92</v>
      </c>
      <c r="I41" s="318" t="s">
        <v>93</v>
      </c>
      <c r="J41" s="321"/>
      <c r="K41" s="321"/>
      <c r="L41" s="325"/>
      <c r="M41" s="325"/>
      <c r="N41" s="326"/>
      <c r="O41" s="327"/>
      <c r="P41" s="328"/>
    </row>
    <row r="42" spans="2:16" ht="91.5" customHeight="1" thickBot="1">
      <c r="B42" s="316"/>
      <c r="C42" s="316"/>
      <c r="D42" s="320"/>
      <c r="E42" s="320"/>
      <c r="F42" s="322"/>
      <c r="G42" s="330"/>
      <c r="H42" s="331"/>
      <c r="I42" s="331"/>
      <c r="J42" s="322"/>
      <c r="K42" s="322"/>
      <c r="L42" s="325"/>
      <c r="M42" s="325"/>
      <c r="N42" s="326"/>
      <c r="O42" s="327"/>
      <c r="P42" s="328"/>
    </row>
    <row r="43" spans="2:16" ht="82.5" customHeight="1">
      <c r="B43" s="340" t="str">
        <f>+LEFT(C43,3)</f>
        <v>7.1</v>
      </c>
      <c r="C43" s="266" t="s">
        <v>352</v>
      </c>
      <c r="D43" s="269" t="s">
        <v>321</v>
      </c>
      <c r="E43" s="272" t="s">
        <v>353</v>
      </c>
      <c r="F43" s="275">
        <v>3</v>
      </c>
      <c r="G43" s="101">
        <v>1</v>
      </c>
      <c r="H43" s="108" t="s">
        <v>354</v>
      </c>
      <c r="I43" s="278" t="s">
        <v>355</v>
      </c>
      <c r="J43" s="281">
        <v>3</v>
      </c>
      <c r="K43" s="284" t="s">
        <v>107</v>
      </c>
      <c r="L43" s="261">
        <v>140</v>
      </c>
      <c r="M43" s="333">
        <v>2.0895999999999999</v>
      </c>
      <c r="N43" s="334">
        <v>142.08959999999999</v>
      </c>
      <c r="O43" s="339"/>
      <c r="P43" s="335"/>
    </row>
    <row r="44" spans="2:16" ht="132">
      <c r="B44" s="341"/>
      <c r="C44" s="267"/>
      <c r="D44" s="270"/>
      <c r="E44" s="273"/>
      <c r="F44" s="276"/>
      <c r="G44" s="103">
        <v>2</v>
      </c>
      <c r="H44" s="109" t="s">
        <v>356</v>
      </c>
      <c r="I44" s="279"/>
      <c r="J44" s="282"/>
      <c r="K44" s="285"/>
      <c r="L44" s="261"/>
      <c r="M44" s="333"/>
      <c r="N44" s="334"/>
      <c r="O44" s="339"/>
      <c r="P44" s="335"/>
    </row>
    <row r="45" spans="2:16" ht="22.5" customHeight="1">
      <c r="B45" s="341"/>
      <c r="C45" s="267"/>
      <c r="D45" s="270"/>
      <c r="E45" s="273"/>
      <c r="F45" s="276"/>
      <c r="G45" s="103">
        <v>3</v>
      </c>
      <c r="H45" s="110" t="s">
        <v>357</v>
      </c>
      <c r="I45" s="279"/>
      <c r="J45" s="282"/>
      <c r="K45" s="285"/>
      <c r="L45" s="261"/>
      <c r="M45" s="333"/>
      <c r="N45" s="334"/>
      <c r="O45" s="339"/>
      <c r="P45" s="335"/>
    </row>
    <row r="46" spans="2:16" ht="33">
      <c r="B46" s="341"/>
      <c r="C46" s="267"/>
      <c r="D46" s="270"/>
      <c r="E46" s="273"/>
      <c r="F46" s="276"/>
      <c r="G46" s="103">
        <v>4</v>
      </c>
      <c r="H46" s="110" t="s">
        <v>358</v>
      </c>
      <c r="I46" s="279"/>
      <c r="J46" s="282"/>
      <c r="K46" s="285"/>
      <c r="L46" s="261"/>
      <c r="M46" s="333"/>
      <c r="N46" s="334"/>
      <c r="O46" s="339"/>
      <c r="P46" s="335"/>
    </row>
    <row r="47" spans="2:16" ht="49.5">
      <c r="B47" s="341"/>
      <c r="C47" s="267"/>
      <c r="D47" s="270"/>
      <c r="E47" s="273"/>
      <c r="F47" s="276"/>
      <c r="G47" s="103">
        <v>5</v>
      </c>
      <c r="H47" s="110" t="s">
        <v>359</v>
      </c>
      <c r="I47" s="279"/>
      <c r="J47" s="282"/>
      <c r="K47" s="285"/>
      <c r="L47" s="261"/>
      <c r="M47" s="333"/>
      <c r="N47" s="334"/>
      <c r="O47" s="339"/>
      <c r="P47" s="335"/>
    </row>
    <row r="48" spans="2:16" ht="16.5">
      <c r="B48" s="341"/>
      <c r="C48" s="267"/>
      <c r="D48" s="270"/>
      <c r="E48" s="273"/>
      <c r="F48" s="276"/>
      <c r="G48" s="103">
        <v>6</v>
      </c>
      <c r="H48" s="111"/>
      <c r="I48" s="279"/>
      <c r="J48" s="282"/>
      <c r="K48" s="285"/>
      <c r="L48" s="261"/>
      <c r="M48" s="333"/>
      <c r="N48" s="334"/>
      <c r="O48" s="339"/>
      <c r="P48" s="335"/>
    </row>
    <row r="49" spans="2:16" ht="16.5">
      <c r="B49" s="341"/>
      <c r="C49" s="267"/>
      <c r="D49" s="270"/>
      <c r="E49" s="273"/>
      <c r="F49" s="276"/>
      <c r="G49" s="103">
        <v>7</v>
      </c>
      <c r="H49" s="111"/>
      <c r="I49" s="279"/>
      <c r="J49" s="282"/>
      <c r="K49" s="285"/>
      <c r="L49" s="261"/>
      <c r="M49" s="333"/>
      <c r="N49" s="334"/>
      <c r="O49" s="339"/>
      <c r="P49" s="335"/>
    </row>
    <row r="50" spans="2:16" ht="17.25" thickBot="1">
      <c r="B50" s="342"/>
      <c r="C50" s="268"/>
      <c r="D50" s="271"/>
      <c r="E50" s="274"/>
      <c r="F50" s="277"/>
      <c r="G50" s="112">
        <v>8</v>
      </c>
      <c r="H50" s="113"/>
      <c r="I50" s="280"/>
      <c r="J50" s="283"/>
      <c r="K50" s="286"/>
      <c r="L50" s="261"/>
      <c r="M50" s="333"/>
      <c r="N50" s="334"/>
      <c r="O50" s="339"/>
      <c r="P50" s="335"/>
    </row>
    <row r="51" spans="2:16" ht="38.25" customHeight="1">
      <c r="B51" s="340" t="str">
        <f>+LEFT(C51,3)</f>
        <v>7.2</v>
      </c>
      <c r="C51" s="266" t="s">
        <v>360</v>
      </c>
      <c r="D51" s="269" t="s">
        <v>361</v>
      </c>
      <c r="E51" s="272" t="s">
        <v>362</v>
      </c>
      <c r="F51" s="275">
        <v>3</v>
      </c>
      <c r="G51" s="101">
        <v>1</v>
      </c>
      <c r="H51" s="108" t="s">
        <v>358</v>
      </c>
      <c r="I51" s="278" t="s">
        <v>363</v>
      </c>
      <c r="J51" s="281">
        <v>3</v>
      </c>
      <c r="K51" s="284" t="s">
        <v>107</v>
      </c>
      <c r="L51" s="261">
        <v>140</v>
      </c>
      <c r="M51" s="333">
        <v>2.1456</v>
      </c>
      <c r="N51" s="334">
        <v>142.1456</v>
      </c>
      <c r="O51" s="339"/>
      <c r="P51" s="335"/>
    </row>
    <row r="52" spans="2:16" ht="38.25" customHeight="1">
      <c r="B52" s="341"/>
      <c r="C52" s="267"/>
      <c r="D52" s="270"/>
      <c r="E52" s="273"/>
      <c r="F52" s="276"/>
      <c r="G52" s="103">
        <v>2</v>
      </c>
      <c r="H52" s="109" t="s">
        <v>359</v>
      </c>
      <c r="I52" s="279"/>
      <c r="J52" s="282"/>
      <c r="K52" s="285"/>
      <c r="L52" s="261"/>
      <c r="M52" s="333"/>
      <c r="N52" s="334"/>
      <c r="O52" s="339"/>
      <c r="P52" s="335"/>
    </row>
    <row r="53" spans="2:16" ht="38.25" customHeight="1">
      <c r="B53" s="341"/>
      <c r="C53" s="267"/>
      <c r="D53" s="270"/>
      <c r="E53" s="273"/>
      <c r="F53" s="276"/>
      <c r="G53" s="103">
        <v>3</v>
      </c>
      <c r="H53" s="110" t="s">
        <v>364</v>
      </c>
      <c r="I53" s="279"/>
      <c r="J53" s="282"/>
      <c r="K53" s="285"/>
      <c r="L53" s="261"/>
      <c r="M53" s="333"/>
      <c r="N53" s="334"/>
      <c r="O53" s="339"/>
      <c r="P53" s="335"/>
    </row>
    <row r="54" spans="2:16" ht="38.25" customHeight="1">
      <c r="B54" s="341"/>
      <c r="C54" s="267"/>
      <c r="D54" s="270"/>
      <c r="E54" s="273"/>
      <c r="F54" s="276"/>
      <c r="G54" s="103">
        <v>4</v>
      </c>
      <c r="H54" s="110" t="s">
        <v>365</v>
      </c>
      <c r="I54" s="279"/>
      <c r="J54" s="282"/>
      <c r="K54" s="285"/>
      <c r="L54" s="261"/>
      <c r="M54" s="333"/>
      <c r="N54" s="334"/>
      <c r="O54" s="339"/>
      <c r="P54" s="335"/>
    </row>
    <row r="55" spans="2:16" ht="83.25" customHeight="1">
      <c r="B55" s="341"/>
      <c r="C55" s="267"/>
      <c r="D55" s="270"/>
      <c r="E55" s="273"/>
      <c r="F55" s="276"/>
      <c r="G55" s="103">
        <v>5</v>
      </c>
      <c r="H55" s="110" t="s">
        <v>354</v>
      </c>
      <c r="I55" s="279"/>
      <c r="J55" s="282"/>
      <c r="K55" s="285"/>
      <c r="L55" s="261"/>
      <c r="M55" s="333"/>
      <c r="N55" s="334"/>
      <c r="O55" s="339"/>
      <c r="P55" s="335"/>
    </row>
    <row r="56" spans="2:16" ht="38.25" customHeight="1">
      <c r="B56" s="341"/>
      <c r="C56" s="267"/>
      <c r="D56" s="270"/>
      <c r="E56" s="273"/>
      <c r="F56" s="276"/>
      <c r="G56" s="103">
        <v>6</v>
      </c>
      <c r="H56" s="111"/>
      <c r="I56" s="279"/>
      <c r="J56" s="282"/>
      <c r="K56" s="285"/>
      <c r="L56" s="261"/>
      <c r="M56" s="333"/>
      <c r="N56" s="334"/>
      <c r="O56" s="339"/>
      <c r="P56" s="335"/>
    </row>
    <row r="57" spans="2:16" ht="38.25" customHeight="1">
      <c r="B57" s="341"/>
      <c r="C57" s="267"/>
      <c r="D57" s="270"/>
      <c r="E57" s="273"/>
      <c r="F57" s="276"/>
      <c r="G57" s="103">
        <v>7</v>
      </c>
      <c r="H57" s="111"/>
      <c r="I57" s="279"/>
      <c r="J57" s="282"/>
      <c r="K57" s="285"/>
      <c r="L57" s="261"/>
      <c r="M57" s="333"/>
      <c r="N57" s="334"/>
      <c r="O57" s="339"/>
      <c r="P57" s="335"/>
    </row>
    <row r="58" spans="2:16" ht="38.25" customHeight="1" thickBot="1">
      <c r="B58" s="342"/>
      <c r="C58" s="268"/>
      <c r="D58" s="271"/>
      <c r="E58" s="274"/>
      <c r="F58" s="277"/>
      <c r="G58" s="112">
        <v>8</v>
      </c>
      <c r="H58" s="113"/>
      <c r="I58" s="280"/>
      <c r="J58" s="283"/>
      <c r="K58" s="286"/>
      <c r="L58" s="261"/>
      <c r="M58" s="333"/>
      <c r="N58" s="334"/>
      <c r="O58" s="339"/>
      <c r="P58" s="335"/>
    </row>
    <row r="59" spans="2:16" ht="33" customHeight="1">
      <c r="B59" s="340" t="str">
        <f>+LEFT(C59,3)</f>
        <v>7.3</v>
      </c>
      <c r="C59" s="266" t="s">
        <v>366</v>
      </c>
      <c r="D59" s="269" t="s">
        <v>361</v>
      </c>
      <c r="E59" s="272" t="s">
        <v>367</v>
      </c>
      <c r="F59" s="275">
        <v>3</v>
      </c>
      <c r="G59" s="101">
        <v>1</v>
      </c>
      <c r="H59" s="108" t="s">
        <v>364</v>
      </c>
      <c r="I59" s="278" t="s">
        <v>368</v>
      </c>
      <c r="J59" s="281">
        <v>3</v>
      </c>
      <c r="K59" s="284" t="s">
        <v>107</v>
      </c>
      <c r="L59" s="261">
        <v>140</v>
      </c>
      <c r="M59" s="333">
        <v>2.2364999999999999</v>
      </c>
      <c r="N59" s="334">
        <v>142.23650000000001</v>
      </c>
      <c r="O59" s="339"/>
      <c r="P59" s="335"/>
    </row>
    <row r="60" spans="2:16" ht="27" customHeight="1">
      <c r="B60" s="341"/>
      <c r="C60" s="267"/>
      <c r="D60" s="270"/>
      <c r="E60" s="273"/>
      <c r="F60" s="276"/>
      <c r="G60" s="103">
        <v>2</v>
      </c>
      <c r="H60" s="109" t="s">
        <v>369</v>
      </c>
      <c r="I60" s="279"/>
      <c r="J60" s="282"/>
      <c r="K60" s="285"/>
      <c r="L60" s="261"/>
      <c r="M60" s="333"/>
      <c r="N60" s="334"/>
      <c r="O60" s="339"/>
      <c r="P60" s="335"/>
    </row>
    <row r="61" spans="2:16" ht="33">
      <c r="B61" s="341"/>
      <c r="C61" s="267"/>
      <c r="D61" s="270"/>
      <c r="E61" s="273"/>
      <c r="F61" s="276"/>
      <c r="G61" s="103">
        <v>3</v>
      </c>
      <c r="H61" s="110" t="s">
        <v>370</v>
      </c>
      <c r="I61" s="279"/>
      <c r="J61" s="282"/>
      <c r="K61" s="285"/>
      <c r="L61" s="261"/>
      <c r="M61" s="333"/>
      <c r="N61" s="334"/>
      <c r="O61" s="339"/>
      <c r="P61" s="335"/>
    </row>
    <row r="62" spans="2:16" ht="33">
      <c r="B62" s="341"/>
      <c r="C62" s="267"/>
      <c r="D62" s="270"/>
      <c r="E62" s="273"/>
      <c r="F62" s="276"/>
      <c r="G62" s="103">
        <v>4</v>
      </c>
      <c r="H62" s="110" t="s">
        <v>371</v>
      </c>
      <c r="I62" s="279"/>
      <c r="J62" s="282"/>
      <c r="K62" s="285"/>
      <c r="L62" s="261"/>
      <c r="M62" s="333"/>
      <c r="N62" s="334"/>
      <c r="O62" s="339"/>
      <c r="P62" s="335"/>
    </row>
    <row r="63" spans="2:16" ht="66">
      <c r="B63" s="341"/>
      <c r="C63" s="267"/>
      <c r="D63" s="270"/>
      <c r="E63" s="273"/>
      <c r="F63" s="276"/>
      <c r="G63" s="103">
        <v>5</v>
      </c>
      <c r="H63" s="110" t="s">
        <v>372</v>
      </c>
      <c r="I63" s="279"/>
      <c r="J63" s="282"/>
      <c r="K63" s="285"/>
      <c r="L63" s="261"/>
      <c r="M63" s="333"/>
      <c r="N63" s="334"/>
      <c r="O63" s="339"/>
      <c r="P63" s="335"/>
    </row>
    <row r="64" spans="2:16" ht="16.5">
      <c r="B64" s="341"/>
      <c r="C64" s="267"/>
      <c r="D64" s="270"/>
      <c r="E64" s="273"/>
      <c r="F64" s="276"/>
      <c r="G64" s="103">
        <v>6</v>
      </c>
      <c r="H64" s="111"/>
      <c r="I64" s="279"/>
      <c r="J64" s="282"/>
      <c r="K64" s="285"/>
      <c r="L64" s="261"/>
      <c r="M64" s="333"/>
      <c r="N64" s="334"/>
      <c r="O64" s="339"/>
      <c r="P64" s="335"/>
    </row>
    <row r="65" spans="2:16" ht="16.5">
      <c r="B65" s="341"/>
      <c r="C65" s="267"/>
      <c r="D65" s="270"/>
      <c r="E65" s="273"/>
      <c r="F65" s="276"/>
      <c r="G65" s="103">
        <v>7</v>
      </c>
      <c r="H65" s="111"/>
      <c r="I65" s="279"/>
      <c r="J65" s="282"/>
      <c r="K65" s="285"/>
      <c r="L65" s="261"/>
      <c r="M65" s="333"/>
      <c r="N65" s="334"/>
      <c r="O65" s="339"/>
      <c r="P65" s="335"/>
    </row>
    <row r="66" spans="2:16" ht="17.25" thickBot="1">
      <c r="B66" s="342"/>
      <c r="C66" s="268"/>
      <c r="D66" s="271"/>
      <c r="E66" s="274"/>
      <c r="F66" s="277"/>
      <c r="G66" s="112">
        <v>8</v>
      </c>
      <c r="H66" s="113"/>
      <c r="I66" s="280"/>
      <c r="J66" s="283"/>
      <c r="K66" s="286"/>
      <c r="L66" s="261"/>
      <c r="M66" s="333"/>
      <c r="N66" s="334"/>
      <c r="O66" s="339"/>
      <c r="P66" s="335"/>
    </row>
    <row r="67" spans="2:16" ht="27" customHeight="1">
      <c r="B67" s="340" t="str">
        <f>+LEFT(C67,3)</f>
        <v>7.4</v>
      </c>
      <c r="C67" s="266" t="s">
        <v>373</v>
      </c>
      <c r="D67" s="269" t="s">
        <v>374</v>
      </c>
      <c r="E67" s="272" t="s">
        <v>375</v>
      </c>
      <c r="F67" s="275">
        <v>3</v>
      </c>
      <c r="G67" s="101">
        <v>1</v>
      </c>
      <c r="H67" s="108" t="s">
        <v>376</v>
      </c>
      <c r="I67" s="278" t="s">
        <v>377</v>
      </c>
      <c r="J67" s="281">
        <v>3</v>
      </c>
      <c r="K67" s="284" t="s">
        <v>107</v>
      </c>
      <c r="L67" s="261">
        <v>140</v>
      </c>
      <c r="M67" s="333">
        <v>2.3896000000000002</v>
      </c>
      <c r="N67" s="334">
        <v>142.3896</v>
      </c>
      <c r="O67" s="339"/>
      <c r="P67" s="335"/>
    </row>
    <row r="68" spans="2:16" ht="25.5" customHeight="1">
      <c r="B68" s="341"/>
      <c r="C68" s="267"/>
      <c r="D68" s="270"/>
      <c r="E68" s="273"/>
      <c r="F68" s="276"/>
      <c r="G68" s="103">
        <v>2</v>
      </c>
      <c r="H68" s="109" t="s">
        <v>378</v>
      </c>
      <c r="I68" s="279"/>
      <c r="J68" s="282"/>
      <c r="K68" s="285"/>
      <c r="L68" s="261"/>
      <c r="M68" s="333"/>
      <c r="N68" s="334"/>
      <c r="O68" s="339"/>
      <c r="P68" s="335"/>
    </row>
    <row r="69" spans="2:16" ht="39" customHeight="1">
      <c r="B69" s="341"/>
      <c r="C69" s="267"/>
      <c r="D69" s="270"/>
      <c r="E69" s="273"/>
      <c r="F69" s="276"/>
      <c r="G69" s="103">
        <v>3</v>
      </c>
      <c r="H69" s="110" t="s">
        <v>379</v>
      </c>
      <c r="I69" s="279"/>
      <c r="J69" s="282"/>
      <c r="K69" s="285"/>
      <c r="L69" s="261"/>
      <c r="M69" s="333"/>
      <c r="N69" s="334"/>
      <c r="O69" s="339"/>
      <c r="P69" s="335"/>
    </row>
    <row r="70" spans="2:16" ht="86.25" customHeight="1">
      <c r="B70" s="341"/>
      <c r="C70" s="267"/>
      <c r="D70" s="270"/>
      <c r="E70" s="273"/>
      <c r="F70" s="276"/>
      <c r="G70" s="103">
        <v>4</v>
      </c>
      <c r="H70" s="110" t="s">
        <v>354</v>
      </c>
      <c r="I70" s="279"/>
      <c r="J70" s="282"/>
      <c r="K70" s="285"/>
      <c r="L70" s="261"/>
      <c r="M70" s="333"/>
      <c r="N70" s="334"/>
      <c r="O70" s="339"/>
      <c r="P70" s="335"/>
    </row>
    <row r="71" spans="2:16" ht="70.5" customHeight="1">
      <c r="B71" s="341"/>
      <c r="C71" s="267"/>
      <c r="D71" s="270"/>
      <c r="E71" s="273"/>
      <c r="F71" s="276"/>
      <c r="G71" s="103">
        <v>5</v>
      </c>
      <c r="H71" s="110" t="s">
        <v>372</v>
      </c>
      <c r="I71" s="279"/>
      <c r="J71" s="282"/>
      <c r="K71" s="285"/>
      <c r="L71" s="261"/>
      <c r="M71" s="333"/>
      <c r="N71" s="334"/>
      <c r="O71" s="339"/>
      <c r="P71" s="335"/>
    </row>
    <row r="72" spans="2:16" ht="41.25" customHeight="1">
      <c r="B72" s="341"/>
      <c r="C72" s="267"/>
      <c r="D72" s="270"/>
      <c r="E72" s="273"/>
      <c r="F72" s="276"/>
      <c r="G72" s="103">
        <v>6</v>
      </c>
      <c r="H72" s="111" t="s">
        <v>380</v>
      </c>
      <c r="I72" s="279"/>
      <c r="J72" s="282"/>
      <c r="K72" s="285"/>
      <c r="L72" s="261"/>
      <c r="M72" s="333"/>
      <c r="N72" s="334"/>
      <c r="O72" s="339"/>
      <c r="P72" s="335"/>
    </row>
    <row r="73" spans="2:16" ht="17.25" customHeight="1">
      <c r="B73" s="341"/>
      <c r="C73" s="267"/>
      <c r="D73" s="270"/>
      <c r="E73" s="273"/>
      <c r="F73" s="276"/>
      <c r="G73" s="103">
        <v>7</v>
      </c>
      <c r="H73" s="111" t="s">
        <v>381</v>
      </c>
      <c r="I73" s="279"/>
      <c r="J73" s="282"/>
      <c r="K73" s="285"/>
      <c r="L73" s="261"/>
      <c r="M73" s="333"/>
      <c r="N73" s="334"/>
      <c r="O73" s="339"/>
      <c r="P73" s="335"/>
    </row>
    <row r="74" spans="2:16" ht="17.25" customHeight="1" thickBot="1">
      <c r="B74" s="342"/>
      <c r="C74" s="268"/>
      <c r="D74" s="271"/>
      <c r="E74" s="274"/>
      <c r="F74" s="277"/>
      <c r="G74" s="112">
        <v>8</v>
      </c>
      <c r="H74" s="113"/>
      <c r="I74" s="280"/>
      <c r="J74" s="283"/>
      <c r="K74" s="286"/>
      <c r="L74" s="261"/>
      <c r="M74" s="333"/>
      <c r="N74" s="334"/>
      <c r="O74" s="339"/>
      <c r="P74" s="335"/>
    </row>
    <row r="75" spans="2:16" ht="33.75" customHeight="1">
      <c r="B75" s="340" t="str">
        <f>+LEFT(C75,3)</f>
        <v>7.5</v>
      </c>
      <c r="C75" s="266" t="s">
        <v>382</v>
      </c>
      <c r="D75" s="269" t="s">
        <v>383</v>
      </c>
      <c r="E75" s="272" t="s">
        <v>384</v>
      </c>
      <c r="F75" s="275">
        <v>3</v>
      </c>
      <c r="G75" s="101">
        <v>1</v>
      </c>
      <c r="H75" s="108" t="s">
        <v>385</v>
      </c>
      <c r="I75" s="278" t="s">
        <v>386</v>
      </c>
      <c r="J75" s="281">
        <v>3</v>
      </c>
      <c r="K75" s="284" t="s">
        <v>107</v>
      </c>
      <c r="L75" s="261">
        <v>140</v>
      </c>
      <c r="M75" s="333">
        <v>2.4563000000000001</v>
      </c>
      <c r="N75" s="334">
        <v>142.4563</v>
      </c>
      <c r="O75" s="339"/>
      <c r="P75" s="335"/>
    </row>
    <row r="76" spans="2:16" ht="49.5">
      <c r="B76" s="341"/>
      <c r="C76" s="267"/>
      <c r="D76" s="270"/>
      <c r="E76" s="273"/>
      <c r="F76" s="276"/>
      <c r="G76" s="103">
        <v>2</v>
      </c>
      <c r="H76" s="109" t="s">
        <v>387</v>
      </c>
      <c r="I76" s="279"/>
      <c r="J76" s="282"/>
      <c r="K76" s="285"/>
      <c r="L76" s="261"/>
      <c r="M76" s="333"/>
      <c r="N76" s="334"/>
      <c r="O76" s="339"/>
      <c r="P76" s="335"/>
    </row>
    <row r="77" spans="2:16" ht="84" customHeight="1">
      <c r="B77" s="341"/>
      <c r="C77" s="267"/>
      <c r="D77" s="270"/>
      <c r="E77" s="273"/>
      <c r="F77" s="276"/>
      <c r="G77" s="103">
        <v>3</v>
      </c>
      <c r="H77" s="110" t="s">
        <v>354</v>
      </c>
      <c r="I77" s="279"/>
      <c r="J77" s="282"/>
      <c r="K77" s="285"/>
      <c r="L77" s="261"/>
      <c r="M77" s="333"/>
      <c r="N77" s="334"/>
      <c r="O77" s="339"/>
      <c r="P77" s="335"/>
    </row>
    <row r="78" spans="2:16" ht="67.5" customHeight="1">
      <c r="B78" s="341"/>
      <c r="C78" s="267"/>
      <c r="D78" s="270"/>
      <c r="E78" s="273"/>
      <c r="F78" s="276"/>
      <c r="G78" s="103">
        <v>4</v>
      </c>
      <c r="H78" s="110" t="s">
        <v>372</v>
      </c>
      <c r="I78" s="279"/>
      <c r="J78" s="282"/>
      <c r="K78" s="285"/>
      <c r="L78" s="261"/>
      <c r="M78" s="333"/>
      <c r="N78" s="334"/>
      <c r="O78" s="339"/>
      <c r="P78" s="335"/>
    </row>
    <row r="79" spans="2:16" ht="35.25" customHeight="1">
      <c r="B79" s="341"/>
      <c r="C79" s="267"/>
      <c r="D79" s="270"/>
      <c r="E79" s="273"/>
      <c r="F79" s="276"/>
      <c r="G79" s="103">
        <v>5</v>
      </c>
      <c r="H79" s="110" t="s">
        <v>380</v>
      </c>
      <c r="I79" s="279"/>
      <c r="J79" s="282"/>
      <c r="K79" s="285"/>
      <c r="L79" s="261"/>
      <c r="M79" s="333"/>
      <c r="N79" s="334"/>
      <c r="O79" s="339"/>
      <c r="P79" s="335"/>
    </row>
    <row r="80" spans="2:16" ht="27.75" customHeight="1">
      <c r="B80" s="341"/>
      <c r="C80" s="267"/>
      <c r="D80" s="270"/>
      <c r="E80" s="273"/>
      <c r="F80" s="276"/>
      <c r="G80" s="103">
        <v>6</v>
      </c>
      <c r="H80" s="111" t="s">
        <v>381</v>
      </c>
      <c r="I80" s="279"/>
      <c r="J80" s="282"/>
      <c r="K80" s="285"/>
      <c r="L80" s="261"/>
      <c r="M80" s="333"/>
      <c r="N80" s="334"/>
      <c r="O80" s="339"/>
      <c r="P80" s="335"/>
    </row>
    <row r="81" spans="2:16" ht="27.75" customHeight="1">
      <c r="B81" s="341"/>
      <c r="C81" s="267"/>
      <c r="D81" s="270"/>
      <c r="E81" s="273"/>
      <c r="F81" s="276"/>
      <c r="G81" s="103">
        <v>7</v>
      </c>
      <c r="H81" s="111"/>
      <c r="I81" s="279"/>
      <c r="J81" s="282"/>
      <c r="K81" s="285"/>
      <c r="L81" s="261"/>
      <c r="M81" s="333"/>
      <c r="N81" s="334"/>
      <c r="O81" s="339"/>
      <c r="P81" s="335"/>
    </row>
    <row r="82" spans="2:16" ht="27.75" customHeight="1" thickBot="1">
      <c r="B82" s="342"/>
      <c r="C82" s="268"/>
      <c r="D82" s="271"/>
      <c r="E82" s="274"/>
      <c r="F82" s="277"/>
      <c r="G82" s="112">
        <v>8</v>
      </c>
      <c r="H82" s="113"/>
      <c r="I82" s="280"/>
      <c r="J82" s="283"/>
      <c r="K82" s="286"/>
      <c r="L82" s="261"/>
      <c r="M82" s="333"/>
      <c r="N82" s="334"/>
      <c r="O82" s="339"/>
      <c r="P82" s="335"/>
    </row>
    <row r="83" spans="2:16" ht="22.5" customHeight="1">
      <c r="B83" s="343"/>
      <c r="C83" s="343" t="s">
        <v>388</v>
      </c>
      <c r="D83" s="318" t="s">
        <v>149</v>
      </c>
      <c r="E83" s="318" t="s">
        <v>317</v>
      </c>
      <c r="F83" s="321" t="s">
        <v>318</v>
      </c>
      <c r="G83" s="323" t="s">
        <v>88</v>
      </c>
      <c r="H83" s="324"/>
      <c r="I83" s="324"/>
      <c r="J83" s="321" t="s">
        <v>319</v>
      </c>
      <c r="K83" s="321" t="s">
        <v>150</v>
      </c>
      <c r="L83" s="325"/>
      <c r="M83" s="325"/>
      <c r="N83" s="326"/>
      <c r="O83" s="327"/>
      <c r="P83" s="328"/>
    </row>
    <row r="84" spans="2:16" ht="22.5" customHeight="1">
      <c r="B84" s="344"/>
      <c r="C84" s="344"/>
      <c r="D84" s="319"/>
      <c r="E84" s="319"/>
      <c r="F84" s="321"/>
      <c r="G84" s="329" t="s">
        <v>45</v>
      </c>
      <c r="H84" s="318" t="s">
        <v>92</v>
      </c>
      <c r="I84" s="318" t="s">
        <v>93</v>
      </c>
      <c r="J84" s="321"/>
      <c r="K84" s="321"/>
      <c r="L84" s="325"/>
      <c r="M84" s="325"/>
      <c r="N84" s="326"/>
      <c r="O84" s="327"/>
      <c r="P84" s="328"/>
    </row>
    <row r="85" spans="2:16" ht="72" customHeight="1" thickBot="1">
      <c r="B85" s="345"/>
      <c r="C85" s="345"/>
      <c r="D85" s="320"/>
      <c r="E85" s="320"/>
      <c r="F85" s="322"/>
      <c r="G85" s="330"/>
      <c r="H85" s="331"/>
      <c r="I85" s="331"/>
      <c r="J85" s="322"/>
      <c r="K85" s="322"/>
      <c r="L85" s="325"/>
      <c r="M85" s="325"/>
      <c r="N85" s="326"/>
      <c r="O85" s="327"/>
      <c r="P85" s="328"/>
    </row>
    <row r="86" spans="2:16" ht="66" customHeight="1">
      <c r="B86" s="340" t="str">
        <f>+LEFT(C86,3)</f>
        <v>8.1</v>
      </c>
      <c r="C86" s="266" t="s">
        <v>389</v>
      </c>
      <c r="D86" s="269" t="s">
        <v>321</v>
      </c>
      <c r="E86" s="272" t="s">
        <v>390</v>
      </c>
      <c r="F86" s="275">
        <v>3</v>
      </c>
      <c r="G86" s="101">
        <v>1</v>
      </c>
      <c r="H86" s="108" t="s">
        <v>391</v>
      </c>
      <c r="I86" s="278" t="s">
        <v>392</v>
      </c>
      <c r="J86" s="281">
        <v>3</v>
      </c>
      <c r="K86" s="284" t="s">
        <v>107</v>
      </c>
      <c r="L86" s="261">
        <v>140</v>
      </c>
      <c r="M86" s="333">
        <v>2.5457999999999998</v>
      </c>
      <c r="N86" s="334">
        <v>142.54579999999999</v>
      </c>
      <c r="O86" s="339"/>
      <c r="P86" s="335"/>
    </row>
    <row r="87" spans="2:16" ht="33">
      <c r="B87" s="341"/>
      <c r="C87" s="267"/>
      <c r="D87" s="270"/>
      <c r="E87" s="273"/>
      <c r="F87" s="276"/>
      <c r="G87" s="103">
        <v>2</v>
      </c>
      <c r="H87" s="109" t="s">
        <v>393</v>
      </c>
      <c r="I87" s="279"/>
      <c r="J87" s="282"/>
      <c r="K87" s="285"/>
      <c r="L87" s="261"/>
      <c r="M87" s="333"/>
      <c r="N87" s="334"/>
      <c r="O87" s="339"/>
      <c r="P87" s="335"/>
    </row>
    <row r="88" spans="2:16" ht="24" customHeight="1">
      <c r="B88" s="341"/>
      <c r="C88" s="267"/>
      <c r="D88" s="270"/>
      <c r="E88" s="273"/>
      <c r="F88" s="276"/>
      <c r="G88" s="103">
        <v>3</v>
      </c>
      <c r="H88" s="110" t="s">
        <v>394</v>
      </c>
      <c r="I88" s="279"/>
      <c r="J88" s="282"/>
      <c r="K88" s="285"/>
      <c r="L88" s="261"/>
      <c r="M88" s="333"/>
      <c r="N88" s="334"/>
      <c r="O88" s="339"/>
      <c r="P88" s="335"/>
    </row>
    <row r="89" spans="2:16" ht="24" customHeight="1">
      <c r="B89" s="341"/>
      <c r="C89" s="267"/>
      <c r="D89" s="270"/>
      <c r="E89" s="273"/>
      <c r="F89" s="276"/>
      <c r="G89" s="103">
        <v>4</v>
      </c>
      <c r="H89" s="110" t="s">
        <v>395</v>
      </c>
      <c r="I89" s="279"/>
      <c r="J89" s="282"/>
      <c r="K89" s="285"/>
      <c r="L89" s="261"/>
      <c r="M89" s="333"/>
      <c r="N89" s="334"/>
      <c r="O89" s="339"/>
      <c r="P89" s="335"/>
    </row>
    <row r="90" spans="2:16" ht="36" customHeight="1">
      <c r="B90" s="341"/>
      <c r="C90" s="267"/>
      <c r="D90" s="270"/>
      <c r="E90" s="273"/>
      <c r="F90" s="276"/>
      <c r="G90" s="103">
        <v>5</v>
      </c>
      <c r="H90" s="110" t="s">
        <v>396</v>
      </c>
      <c r="I90" s="279"/>
      <c r="J90" s="282"/>
      <c r="K90" s="285"/>
      <c r="L90" s="261"/>
      <c r="M90" s="333"/>
      <c r="N90" s="334"/>
      <c r="O90" s="339"/>
      <c r="P90" s="335"/>
    </row>
    <row r="91" spans="2:16" ht="36" customHeight="1">
      <c r="B91" s="341"/>
      <c r="C91" s="267"/>
      <c r="D91" s="270"/>
      <c r="E91" s="273"/>
      <c r="F91" s="276"/>
      <c r="G91" s="103">
        <v>6</v>
      </c>
      <c r="H91" s="111" t="s">
        <v>397</v>
      </c>
      <c r="I91" s="279"/>
      <c r="J91" s="282"/>
      <c r="K91" s="285"/>
      <c r="L91" s="261"/>
      <c r="M91" s="333"/>
      <c r="N91" s="334"/>
      <c r="O91" s="339"/>
      <c r="P91" s="335"/>
    </row>
    <row r="92" spans="2:16" ht="51" customHeight="1">
      <c r="B92" s="341"/>
      <c r="C92" s="267"/>
      <c r="D92" s="270"/>
      <c r="E92" s="273"/>
      <c r="F92" s="276"/>
      <c r="G92" s="103">
        <v>7</v>
      </c>
      <c r="H92" s="111" t="s">
        <v>398</v>
      </c>
      <c r="I92" s="279"/>
      <c r="J92" s="282"/>
      <c r="K92" s="285"/>
      <c r="L92" s="261"/>
      <c r="M92" s="333"/>
      <c r="N92" s="334"/>
      <c r="O92" s="339"/>
      <c r="P92" s="335"/>
    </row>
    <row r="93" spans="2:16" ht="36" customHeight="1" thickBot="1">
      <c r="B93" s="342"/>
      <c r="C93" s="268"/>
      <c r="D93" s="271"/>
      <c r="E93" s="274"/>
      <c r="F93" s="277"/>
      <c r="G93" s="112">
        <v>8</v>
      </c>
      <c r="H93" s="113"/>
      <c r="I93" s="280"/>
      <c r="J93" s="283"/>
      <c r="K93" s="286"/>
      <c r="L93" s="261"/>
      <c r="M93" s="333"/>
      <c r="N93" s="334"/>
      <c r="O93" s="339"/>
      <c r="P93" s="335"/>
    </row>
    <row r="94" spans="2:16" ht="49.5" customHeight="1">
      <c r="B94" s="340" t="str">
        <f>+LEFT(C94,3)</f>
        <v>8.2</v>
      </c>
      <c r="C94" s="266" t="s">
        <v>399</v>
      </c>
      <c r="D94" s="269" t="s">
        <v>400</v>
      </c>
      <c r="E94" s="272" t="s">
        <v>401</v>
      </c>
      <c r="F94" s="275">
        <v>3</v>
      </c>
      <c r="G94" s="101">
        <v>1</v>
      </c>
      <c r="H94" s="108" t="s">
        <v>402</v>
      </c>
      <c r="I94" s="278" t="s">
        <v>403</v>
      </c>
      <c r="J94" s="281">
        <v>3</v>
      </c>
      <c r="K94" s="284" t="s">
        <v>107</v>
      </c>
      <c r="L94" s="261">
        <v>140</v>
      </c>
      <c r="M94" s="333">
        <v>2.6320999999999999</v>
      </c>
      <c r="N94" s="334">
        <v>142.63210000000001</v>
      </c>
      <c r="O94" s="339"/>
      <c r="P94" s="335"/>
    </row>
    <row r="95" spans="2:16" ht="49.5">
      <c r="B95" s="341"/>
      <c r="C95" s="267"/>
      <c r="D95" s="270"/>
      <c r="E95" s="273"/>
      <c r="F95" s="276"/>
      <c r="G95" s="103">
        <v>2</v>
      </c>
      <c r="H95" s="109" t="s">
        <v>404</v>
      </c>
      <c r="I95" s="279"/>
      <c r="J95" s="282"/>
      <c r="K95" s="285"/>
      <c r="L95" s="261"/>
      <c r="M95" s="333"/>
      <c r="N95" s="334"/>
      <c r="O95" s="339"/>
      <c r="P95" s="335"/>
    </row>
    <row r="96" spans="2:16" ht="86.25" customHeight="1">
      <c r="B96" s="341"/>
      <c r="C96" s="267"/>
      <c r="D96" s="270"/>
      <c r="E96" s="273"/>
      <c r="F96" s="276"/>
      <c r="G96" s="103">
        <v>3</v>
      </c>
      <c r="H96" s="110" t="s">
        <v>354</v>
      </c>
      <c r="I96" s="279"/>
      <c r="J96" s="282"/>
      <c r="K96" s="285"/>
      <c r="L96" s="261"/>
      <c r="M96" s="333"/>
      <c r="N96" s="334"/>
      <c r="O96" s="339"/>
      <c r="P96" s="335"/>
    </row>
    <row r="97" spans="2:16" ht="70.5" customHeight="1">
      <c r="B97" s="341"/>
      <c r="C97" s="267"/>
      <c r="D97" s="270"/>
      <c r="E97" s="273"/>
      <c r="F97" s="276"/>
      <c r="G97" s="103">
        <v>4</v>
      </c>
      <c r="H97" s="110" t="s">
        <v>372</v>
      </c>
      <c r="I97" s="279"/>
      <c r="J97" s="282"/>
      <c r="K97" s="285"/>
      <c r="L97" s="261"/>
      <c r="M97" s="333"/>
      <c r="N97" s="334"/>
      <c r="O97" s="339"/>
      <c r="P97" s="335"/>
    </row>
    <row r="98" spans="2:16" ht="32.25" customHeight="1">
      <c r="B98" s="341"/>
      <c r="C98" s="267"/>
      <c r="D98" s="270"/>
      <c r="E98" s="273"/>
      <c r="F98" s="276"/>
      <c r="G98" s="103">
        <v>5</v>
      </c>
      <c r="H98" s="110" t="s">
        <v>398</v>
      </c>
      <c r="I98" s="279"/>
      <c r="J98" s="282"/>
      <c r="K98" s="285"/>
      <c r="L98" s="261"/>
      <c r="M98" s="333"/>
      <c r="N98" s="334"/>
      <c r="O98" s="339"/>
      <c r="P98" s="335"/>
    </row>
    <row r="99" spans="2:16" ht="37.5" customHeight="1">
      <c r="B99" s="341"/>
      <c r="C99" s="267"/>
      <c r="D99" s="270"/>
      <c r="E99" s="273"/>
      <c r="F99" s="276"/>
      <c r="G99" s="103">
        <v>6</v>
      </c>
      <c r="H99" s="111" t="s">
        <v>405</v>
      </c>
      <c r="I99" s="279"/>
      <c r="J99" s="282"/>
      <c r="K99" s="285"/>
      <c r="L99" s="261"/>
      <c r="M99" s="333"/>
      <c r="N99" s="334"/>
      <c r="O99" s="339"/>
      <c r="P99" s="335"/>
    </row>
    <row r="100" spans="2:16" ht="28.5" customHeight="1">
      <c r="B100" s="341"/>
      <c r="C100" s="267"/>
      <c r="D100" s="270"/>
      <c r="E100" s="273"/>
      <c r="F100" s="276"/>
      <c r="G100" s="103">
        <v>7</v>
      </c>
      <c r="H100" s="111"/>
      <c r="I100" s="279"/>
      <c r="J100" s="282"/>
      <c r="K100" s="285"/>
      <c r="L100" s="261"/>
      <c r="M100" s="333"/>
      <c r="N100" s="334"/>
      <c r="O100" s="339"/>
      <c r="P100" s="335"/>
    </row>
    <row r="101" spans="2:16" ht="28.5" customHeight="1" thickBot="1">
      <c r="B101" s="342"/>
      <c r="C101" s="268"/>
      <c r="D101" s="271"/>
      <c r="E101" s="274"/>
      <c r="F101" s="277"/>
      <c r="G101" s="112">
        <v>8</v>
      </c>
      <c r="H101" s="113"/>
      <c r="I101" s="280"/>
      <c r="J101" s="283"/>
      <c r="K101" s="286"/>
      <c r="L101" s="261"/>
      <c r="M101" s="333"/>
      <c r="N101" s="334"/>
      <c r="O101" s="339"/>
      <c r="P101" s="335"/>
    </row>
    <row r="102" spans="2:16" ht="33" customHeight="1">
      <c r="B102" s="340" t="str">
        <f>+LEFT(C102,3)</f>
        <v>8.3</v>
      </c>
      <c r="C102" s="266" t="s">
        <v>406</v>
      </c>
      <c r="D102" s="269" t="s">
        <v>407</v>
      </c>
      <c r="E102" s="272" t="s">
        <v>408</v>
      </c>
      <c r="F102" s="275">
        <v>3</v>
      </c>
      <c r="G102" s="101">
        <v>1</v>
      </c>
      <c r="H102" s="108" t="s">
        <v>409</v>
      </c>
      <c r="I102" s="278" t="s">
        <v>410</v>
      </c>
      <c r="J102" s="281">
        <v>3</v>
      </c>
      <c r="K102" s="284" t="s">
        <v>107</v>
      </c>
      <c r="L102" s="261">
        <v>140</v>
      </c>
      <c r="M102" s="333">
        <v>2.7456</v>
      </c>
      <c r="N102" s="334">
        <v>142.7456</v>
      </c>
      <c r="O102" s="339"/>
      <c r="P102" s="335"/>
    </row>
    <row r="103" spans="2:16" ht="39" customHeight="1">
      <c r="B103" s="341"/>
      <c r="C103" s="267"/>
      <c r="D103" s="270"/>
      <c r="E103" s="273"/>
      <c r="F103" s="276"/>
      <c r="G103" s="103">
        <v>2</v>
      </c>
      <c r="H103" s="109" t="s">
        <v>411</v>
      </c>
      <c r="I103" s="279"/>
      <c r="J103" s="282"/>
      <c r="K103" s="285"/>
      <c r="L103" s="261"/>
      <c r="M103" s="333"/>
      <c r="N103" s="334"/>
      <c r="O103" s="339"/>
      <c r="P103" s="335"/>
    </row>
    <row r="104" spans="2:16" ht="37.5" customHeight="1">
      <c r="B104" s="341"/>
      <c r="C104" s="267"/>
      <c r="D104" s="270"/>
      <c r="E104" s="273"/>
      <c r="F104" s="276"/>
      <c r="G104" s="103">
        <v>3</v>
      </c>
      <c r="H104" s="110" t="s">
        <v>412</v>
      </c>
      <c r="I104" s="279"/>
      <c r="J104" s="282"/>
      <c r="K104" s="285"/>
      <c r="L104" s="261"/>
      <c r="M104" s="333"/>
      <c r="N104" s="334"/>
      <c r="O104" s="339"/>
      <c r="P104" s="335"/>
    </row>
    <row r="105" spans="2:16" ht="28.5" customHeight="1">
      <c r="B105" s="341"/>
      <c r="C105" s="267"/>
      <c r="D105" s="270"/>
      <c r="E105" s="273"/>
      <c r="F105" s="276"/>
      <c r="G105" s="103">
        <v>4</v>
      </c>
      <c r="H105" s="110" t="s">
        <v>413</v>
      </c>
      <c r="I105" s="279"/>
      <c r="J105" s="282"/>
      <c r="K105" s="285"/>
      <c r="L105" s="261"/>
      <c r="M105" s="333"/>
      <c r="N105" s="334"/>
      <c r="O105" s="339"/>
      <c r="P105" s="335"/>
    </row>
    <row r="106" spans="2:16" ht="28.5" customHeight="1">
      <c r="B106" s="341"/>
      <c r="C106" s="267"/>
      <c r="D106" s="270"/>
      <c r="E106" s="273"/>
      <c r="F106" s="276"/>
      <c r="G106" s="103">
        <v>5</v>
      </c>
      <c r="H106" s="110" t="s">
        <v>414</v>
      </c>
      <c r="I106" s="279"/>
      <c r="J106" s="282"/>
      <c r="K106" s="285"/>
      <c r="L106" s="261"/>
      <c r="M106" s="333"/>
      <c r="N106" s="334"/>
      <c r="O106" s="339"/>
      <c r="P106" s="335"/>
    </row>
    <row r="107" spans="2:16" ht="28.5" customHeight="1">
      <c r="B107" s="341"/>
      <c r="C107" s="267"/>
      <c r="D107" s="270"/>
      <c r="E107" s="273"/>
      <c r="F107" s="276"/>
      <c r="G107" s="103">
        <v>6</v>
      </c>
      <c r="H107" s="111"/>
      <c r="I107" s="279"/>
      <c r="J107" s="282"/>
      <c r="K107" s="285"/>
      <c r="L107" s="261"/>
      <c r="M107" s="333"/>
      <c r="N107" s="334"/>
      <c r="O107" s="339"/>
      <c r="P107" s="335"/>
    </row>
    <row r="108" spans="2:16" ht="28.5" customHeight="1">
      <c r="B108" s="341"/>
      <c r="C108" s="267"/>
      <c r="D108" s="270"/>
      <c r="E108" s="273"/>
      <c r="F108" s="276"/>
      <c r="G108" s="103">
        <v>7</v>
      </c>
      <c r="H108" s="111"/>
      <c r="I108" s="279"/>
      <c r="J108" s="282"/>
      <c r="K108" s="285"/>
      <c r="L108" s="261"/>
      <c r="M108" s="333"/>
      <c r="N108" s="334"/>
      <c r="O108" s="339"/>
      <c r="P108" s="335"/>
    </row>
    <row r="109" spans="2:16" ht="28.5" customHeight="1" thickBot="1">
      <c r="B109" s="342"/>
      <c r="C109" s="268"/>
      <c r="D109" s="271"/>
      <c r="E109" s="274"/>
      <c r="F109" s="277"/>
      <c r="G109" s="112">
        <v>8</v>
      </c>
      <c r="H109" s="113"/>
      <c r="I109" s="280"/>
      <c r="J109" s="283"/>
      <c r="K109" s="286"/>
      <c r="L109" s="261"/>
      <c r="M109" s="333"/>
      <c r="N109" s="334"/>
      <c r="O109" s="339"/>
      <c r="P109" s="335"/>
    </row>
    <row r="110" spans="2:16" ht="42" customHeight="1">
      <c r="B110" s="340" t="str">
        <f>+LEFT(C110,3)</f>
        <v>8.4</v>
      </c>
      <c r="C110" s="266" t="s">
        <v>415</v>
      </c>
      <c r="D110" s="269" t="s">
        <v>400</v>
      </c>
      <c r="E110" s="272" t="s">
        <v>416</v>
      </c>
      <c r="F110" s="275">
        <v>3</v>
      </c>
      <c r="G110" s="101">
        <v>1</v>
      </c>
      <c r="H110" s="108" t="s">
        <v>364</v>
      </c>
      <c r="I110" s="278" t="s">
        <v>417</v>
      </c>
      <c r="J110" s="281">
        <v>3</v>
      </c>
      <c r="K110" s="284" t="s">
        <v>107</v>
      </c>
      <c r="L110" s="261">
        <v>140</v>
      </c>
      <c r="M110" s="333">
        <v>2.8744999999999998</v>
      </c>
      <c r="N110" s="334">
        <v>142.87450000000001</v>
      </c>
      <c r="O110" s="339"/>
      <c r="P110" s="335"/>
    </row>
    <row r="111" spans="2:16" ht="49.5">
      <c r="B111" s="341"/>
      <c r="C111" s="267"/>
      <c r="D111" s="270"/>
      <c r="E111" s="273"/>
      <c r="F111" s="276"/>
      <c r="G111" s="103">
        <v>2</v>
      </c>
      <c r="H111" s="109" t="s">
        <v>418</v>
      </c>
      <c r="I111" s="279"/>
      <c r="J111" s="282"/>
      <c r="K111" s="285"/>
      <c r="L111" s="261"/>
      <c r="M111" s="333"/>
      <c r="N111" s="334"/>
      <c r="O111" s="339"/>
      <c r="P111" s="335"/>
    </row>
    <row r="112" spans="2:16" ht="33">
      <c r="B112" s="341"/>
      <c r="C112" s="267"/>
      <c r="D112" s="270"/>
      <c r="E112" s="273"/>
      <c r="F112" s="276"/>
      <c r="G112" s="103">
        <v>3</v>
      </c>
      <c r="H112" s="110" t="s">
        <v>419</v>
      </c>
      <c r="I112" s="279"/>
      <c r="J112" s="282"/>
      <c r="K112" s="285"/>
      <c r="L112" s="261"/>
      <c r="M112" s="333"/>
      <c r="N112" s="334"/>
      <c r="O112" s="339"/>
      <c r="P112" s="335"/>
    </row>
    <row r="113" spans="2:16" ht="42" customHeight="1">
      <c r="B113" s="341"/>
      <c r="C113" s="267"/>
      <c r="D113" s="270"/>
      <c r="E113" s="273"/>
      <c r="F113" s="276"/>
      <c r="G113" s="103">
        <v>4</v>
      </c>
      <c r="H113" s="110" t="s">
        <v>398</v>
      </c>
      <c r="I113" s="279"/>
      <c r="J113" s="282"/>
      <c r="K113" s="285"/>
      <c r="L113" s="261"/>
      <c r="M113" s="333"/>
      <c r="N113" s="334"/>
      <c r="O113" s="339"/>
      <c r="P113" s="335"/>
    </row>
    <row r="114" spans="2:16" ht="38.25" customHeight="1">
      <c r="B114" s="341"/>
      <c r="C114" s="267"/>
      <c r="D114" s="270"/>
      <c r="E114" s="273"/>
      <c r="F114" s="276"/>
      <c r="G114" s="103">
        <v>5</v>
      </c>
      <c r="H114" s="110" t="s">
        <v>420</v>
      </c>
      <c r="I114" s="279"/>
      <c r="J114" s="282"/>
      <c r="K114" s="285"/>
      <c r="L114" s="261"/>
      <c r="M114" s="333"/>
      <c r="N114" s="334"/>
      <c r="O114" s="339"/>
      <c r="P114" s="335"/>
    </row>
    <row r="115" spans="2:16" ht="18.75" customHeight="1">
      <c r="B115" s="341"/>
      <c r="C115" s="267"/>
      <c r="D115" s="270"/>
      <c r="E115" s="273"/>
      <c r="F115" s="276"/>
      <c r="G115" s="103">
        <v>6</v>
      </c>
      <c r="H115" s="111"/>
      <c r="I115" s="279"/>
      <c r="J115" s="282"/>
      <c r="K115" s="285"/>
      <c r="L115" s="261"/>
      <c r="M115" s="333"/>
      <c r="N115" s="334"/>
      <c r="O115" s="339"/>
      <c r="P115" s="335"/>
    </row>
    <row r="116" spans="2:16" ht="18.75" customHeight="1">
      <c r="B116" s="341"/>
      <c r="C116" s="267"/>
      <c r="D116" s="270"/>
      <c r="E116" s="273"/>
      <c r="F116" s="276"/>
      <c r="G116" s="103">
        <v>7</v>
      </c>
      <c r="H116" s="111"/>
      <c r="I116" s="279"/>
      <c r="J116" s="282"/>
      <c r="K116" s="285"/>
      <c r="L116" s="261"/>
      <c r="M116" s="333"/>
      <c r="N116" s="334"/>
      <c r="O116" s="339"/>
      <c r="P116" s="335"/>
    </row>
    <row r="117" spans="2:16" ht="18.75" customHeight="1" thickBot="1">
      <c r="B117" s="342"/>
      <c r="C117" s="268"/>
      <c r="D117" s="271"/>
      <c r="E117" s="274"/>
      <c r="F117" s="277"/>
      <c r="G117" s="112">
        <v>8</v>
      </c>
      <c r="H117" s="113"/>
      <c r="I117" s="280"/>
      <c r="J117" s="283"/>
      <c r="K117" s="286"/>
      <c r="L117" s="261"/>
      <c r="M117" s="333"/>
      <c r="N117" s="334"/>
      <c r="O117" s="339"/>
      <c r="P117" s="335"/>
    </row>
    <row r="118" spans="2:16" ht="22.5" customHeight="1">
      <c r="B118" s="315"/>
      <c r="C118" s="315" t="s">
        <v>421</v>
      </c>
      <c r="D118" s="318" t="s">
        <v>149</v>
      </c>
      <c r="E118" s="318" t="s">
        <v>317</v>
      </c>
      <c r="F118" s="321" t="s">
        <v>318</v>
      </c>
      <c r="G118" s="323" t="s">
        <v>88</v>
      </c>
      <c r="H118" s="324"/>
      <c r="I118" s="324"/>
      <c r="J118" s="321" t="s">
        <v>319</v>
      </c>
      <c r="K118" s="321" t="s">
        <v>150</v>
      </c>
      <c r="L118" s="325"/>
      <c r="M118" s="325"/>
      <c r="N118" s="326"/>
      <c r="O118" s="327"/>
      <c r="P118" s="328"/>
    </row>
    <row r="119" spans="2:16" ht="22.5" customHeight="1">
      <c r="B119" s="315"/>
      <c r="C119" s="315"/>
      <c r="D119" s="319"/>
      <c r="E119" s="319"/>
      <c r="F119" s="321"/>
      <c r="G119" s="329" t="s">
        <v>45</v>
      </c>
      <c r="H119" s="318" t="s">
        <v>92</v>
      </c>
      <c r="I119" s="318" t="s">
        <v>93</v>
      </c>
      <c r="J119" s="321"/>
      <c r="K119" s="321"/>
      <c r="L119" s="325"/>
      <c r="M119" s="325"/>
      <c r="N119" s="326"/>
      <c r="O119" s="327"/>
      <c r="P119" s="328"/>
    </row>
    <row r="120" spans="2:16" ht="78.75" customHeight="1" thickBot="1">
      <c r="B120" s="316"/>
      <c r="C120" s="316"/>
      <c r="D120" s="320"/>
      <c r="E120" s="320"/>
      <c r="F120" s="322"/>
      <c r="G120" s="330"/>
      <c r="H120" s="331"/>
      <c r="I120" s="331"/>
      <c r="J120" s="322"/>
      <c r="K120" s="322"/>
      <c r="L120" s="325"/>
      <c r="M120" s="325"/>
      <c r="N120" s="326"/>
      <c r="O120" s="327"/>
      <c r="P120" s="328"/>
    </row>
    <row r="121" spans="2:16" ht="33" customHeight="1">
      <c r="B121" s="340" t="str">
        <f>+LEFT(C121,3)</f>
        <v>9.1</v>
      </c>
      <c r="C121" s="266" t="s">
        <v>422</v>
      </c>
      <c r="D121" s="269" t="s">
        <v>423</v>
      </c>
      <c r="E121" s="272" t="s">
        <v>424</v>
      </c>
      <c r="F121" s="275">
        <v>3</v>
      </c>
      <c r="G121" s="101">
        <v>1</v>
      </c>
      <c r="H121" s="108" t="s">
        <v>385</v>
      </c>
      <c r="I121" s="278" t="s">
        <v>425</v>
      </c>
      <c r="J121" s="281">
        <v>3</v>
      </c>
      <c r="K121" s="284" t="s">
        <v>107</v>
      </c>
      <c r="L121" s="261">
        <v>140</v>
      </c>
      <c r="M121" s="333">
        <v>2.9634999999999998</v>
      </c>
      <c r="N121" s="334">
        <v>142.96350000000001</v>
      </c>
      <c r="O121" s="339"/>
      <c r="P121" s="335"/>
    </row>
    <row r="122" spans="2:16" ht="49.5">
      <c r="B122" s="341"/>
      <c r="C122" s="267"/>
      <c r="D122" s="270"/>
      <c r="E122" s="273"/>
      <c r="F122" s="276"/>
      <c r="G122" s="103">
        <v>2</v>
      </c>
      <c r="H122" s="109" t="s">
        <v>426</v>
      </c>
      <c r="I122" s="279"/>
      <c r="J122" s="282"/>
      <c r="K122" s="285"/>
      <c r="L122" s="261"/>
      <c r="M122" s="333"/>
      <c r="N122" s="334"/>
      <c r="O122" s="339"/>
      <c r="P122" s="335"/>
    </row>
    <row r="123" spans="2:16" ht="16.5" customHeight="1">
      <c r="B123" s="341"/>
      <c r="C123" s="267"/>
      <c r="D123" s="270"/>
      <c r="E123" s="273"/>
      <c r="F123" s="276"/>
      <c r="G123" s="103">
        <v>3</v>
      </c>
      <c r="H123" s="110" t="s">
        <v>357</v>
      </c>
      <c r="I123" s="279"/>
      <c r="J123" s="282"/>
      <c r="K123" s="285"/>
      <c r="L123" s="261"/>
      <c r="M123" s="333"/>
      <c r="N123" s="334"/>
      <c r="O123" s="339"/>
      <c r="P123" s="335"/>
    </row>
    <row r="124" spans="2:16" ht="16.5">
      <c r="B124" s="341"/>
      <c r="C124" s="267"/>
      <c r="D124" s="270"/>
      <c r="E124" s="273"/>
      <c r="F124" s="276"/>
      <c r="G124" s="103">
        <v>4</v>
      </c>
      <c r="H124" s="110"/>
      <c r="I124" s="279"/>
      <c r="J124" s="282"/>
      <c r="K124" s="285"/>
      <c r="L124" s="261"/>
      <c r="M124" s="333"/>
      <c r="N124" s="334"/>
      <c r="O124" s="339"/>
      <c r="P124" s="335"/>
    </row>
    <row r="125" spans="2:16" ht="16.5">
      <c r="B125" s="341"/>
      <c r="C125" s="267"/>
      <c r="D125" s="270"/>
      <c r="E125" s="273"/>
      <c r="F125" s="276"/>
      <c r="G125" s="103">
        <v>5</v>
      </c>
      <c r="H125" s="110"/>
      <c r="I125" s="279"/>
      <c r="J125" s="282"/>
      <c r="K125" s="285"/>
      <c r="L125" s="261"/>
      <c r="M125" s="333"/>
      <c r="N125" s="334"/>
      <c r="O125" s="339"/>
      <c r="P125" s="335"/>
    </row>
    <row r="126" spans="2:16" ht="16.5">
      <c r="B126" s="341"/>
      <c r="C126" s="267"/>
      <c r="D126" s="270"/>
      <c r="E126" s="273"/>
      <c r="F126" s="276"/>
      <c r="G126" s="103">
        <v>6</v>
      </c>
      <c r="H126" s="111"/>
      <c r="I126" s="279"/>
      <c r="J126" s="282"/>
      <c r="K126" s="285"/>
      <c r="L126" s="261"/>
      <c r="M126" s="333"/>
      <c r="N126" s="334"/>
      <c r="O126" s="339"/>
      <c r="P126" s="335"/>
    </row>
    <row r="127" spans="2:16" ht="16.5">
      <c r="B127" s="341"/>
      <c r="C127" s="267"/>
      <c r="D127" s="270"/>
      <c r="E127" s="273"/>
      <c r="F127" s="276"/>
      <c r="G127" s="103">
        <v>7</v>
      </c>
      <c r="H127" s="111"/>
      <c r="I127" s="279"/>
      <c r="J127" s="282"/>
      <c r="K127" s="285"/>
      <c r="L127" s="261"/>
      <c r="M127" s="333"/>
      <c r="N127" s="334"/>
      <c r="O127" s="339"/>
      <c r="P127" s="335"/>
    </row>
    <row r="128" spans="2:16" ht="17.25" thickBot="1">
      <c r="B128" s="342"/>
      <c r="C128" s="268"/>
      <c r="D128" s="271"/>
      <c r="E128" s="274"/>
      <c r="F128" s="277"/>
      <c r="G128" s="112">
        <v>8</v>
      </c>
      <c r="H128" s="113"/>
      <c r="I128" s="280"/>
      <c r="J128" s="283"/>
      <c r="K128" s="286"/>
      <c r="L128" s="261"/>
      <c r="M128" s="333"/>
      <c r="N128" s="334"/>
      <c r="O128" s="339"/>
      <c r="P128" s="335"/>
    </row>
    <row r="129" spans="2:16" ht="49.5" customHeight="1">
      <c r="B129" s="340" t="str">
        <f>+LEFT(C129,3)</f>
        <v>9.2</v>
      </c>
      <c r="C129" s="266" t="s">
        <v>427</v>
      </c>
      <c r="D129" s="269" t="s">
        <v>428</v>
      </c>
      <c r="E129" s="272" t="s">
        <v>429</v>
      </c>
      <c r="F129" s="275">
        <v>3</v>
      </c>
      <c r="G129" s="101">
        <v>1</v>
      </c>
      <c r="H129" s="108" t="s">
        <v>430</v>
      </c>
      <c r="I129" s="278" t="s">
        <v>431</v>
      </c>
      <c r="J129" s="281">
        <v>3</v>
      </c>
      <c r="K129" s="284" t="s">
        <v>107</v>
      </c>
      <c r="L129" s="261">
        <v>140</v>
      </c>
      <c r="M129" s="333">
        <v>3.0125000000000002</v>
      </c>
      <c r="N129" s="334">
        <v>143.01249999999999</v>
      </c>
      <c r="O129" s="339"/>
      <c r="P129" s="335"/>
    </row>
    <row r="130" spans="2:16" ht="22.5" customHeight="1">
      <c r="B130" s="341"/>
      <c r="C130" s="267"/>
      <c r="D130" s="270"/>
      <c r="E130" s="273"/>
      <c r="F130" s="276"/>
      <c r="G130" s="103">
        <v>2</v>
      </c>
      <c r="H130" s="109" t="s">
        <v>432</v>
      </c>
      <c r="I130" s="279"/>
      <c r="J130" s="282"/>
      <c r="K130" s="285"/>
      <c r="L130" s="261"/>
      <c r="M130" s="333"/>
      <c r="N130" s="334"/>
      <c r="O130" s="339"/>
      <c r="P130" s="335"/>
    </row>
    <row r="131" spans="2:16" ht="33">
      <c r="B131" s="341"/>
      <c r="C131" s="267"/>
      <c r="D131" s="270"/>
      <c r="E131" s="273"/>
      <c r="F131" s="276"/>
      <c r="G131" s="103">
        <v>3</v>
      </c>
      <c r="H131" s="110" t="s">
        <v>433</v>
      </c>
      <c r="I131" s="279"/>
      <c r="J131" s="282"/>
      <c r="K131" s="285"/>
      <c r="L131" s="261"/>
      <c r="M131" s="333"/>
      <c r="N131" s="334"/>
      <c r="O131" s="339"/>
      <c r="P131" s="335"/>
    </row>
    <row r="132" spans="2:16" ht="22.5" customHeight="1">
      <c r="B132" s="341"/>
      <c r="C132" s="267"/>
      <c r="D132" s="270"/>
      <c r="E132" s="273"/>
      <c r="F132" s="276"/>
      <c r="G132" s="103">
        <v>4</v>
      </c>
      <c r="H132" s="110"/>
      <c r="I132" s="279"/>
      <c r="J132" s="282"/>
      <c r="K132" s="285"/>
      <c r="L132" s="261"/>
      <c r="M132" s="333"/>
      <c r="N132" s="334"/>
      <c r="O132" s="339"/>
      <c r="P132" s="335"/>
    </row>
    <row r="133" spans="2:16" ht="22.5" customHeight="1">
      <c r="B133" s="341"/>
      <c r="C133" s="267"/>
      <c r="D133" s="270"/>
      <c r="E133" s="273"/>
      <c r="F133" s="276"/>
      <c r="G133" s="103">
        <v>5</v>
      </c>
      <c r="H133" s="110"/>
      <c r="I133" s="279"/>
      <c r="J133" s="282"/>
      <c r="K133" s="285"/>
      <c r="L133" s="261"/>
      <c r="M133" s="333"/>
      <c r="N133" s="334"/>
      <c r="O133" s="339"/>
      <c r="P133" s="335"/>
    </row>
    <row r="134" spans="2:16" ht="22.5" customHeight="1">
      <c r="B134" s="341"/>
      <c r="C134" s="267"/>
      <c r="D134" s="270"/>
      <c r="E134" s="273"/>
      <c r="F134" s="276"/>
      <c r="G134" s="103">
        <v>6</v>
      </c>
      <c r="H134" s="111"/>
      <c r="I134" s="279"/>
      <c r="J134" s="282"/>
      <c r="K134" s="285"/>
      <c r="L134" s="261"/>
      <c r="M134" s="333"/>
      <c r="N134" s="334"/>
      <c r="O134" s="339"/>
      <c r="P134" s="335"/>
    </row>
    <row r="135" spans="2:16" ht="22.5" customHeight="1">
      <c r="B135" s="341"/>
      <c r="C135" s="267"/>
      <c r="D135" s="270"/>
      <c r="E135" s="273"/>
      <c r="F135" s="276"/>
      <c r="G135" s="103">
        <v>7</v>
      </c>
      <c r="H135" s="111"/>
      <c r="I135" s="279"/>
      <c r="J135" s="282"/>
      <c r="K135" s="285"/>
      <c r="L135" s="261"/>
      <c r="M135" s="333"/>
      <c r="N135" s="334"/>
      <c r="O135" s="339"/>
      <c r="P135" s="335"/>
    </row>
    <row r="136" spans="2:16" ht="22.5" customHeight="1" thickBot="1">
      <c r="B136" s="342"/>
      <c r="C136" s="268"/>
      <c r="D136" s="271"/>
      <c r="E136" s="274"/>
      <c r="F136" s="277"/>
      <c r="G136" s="112">
        <v>8</v>
      </c>
      <c r="H136" s="113"/>
      <c r="I136" s="280"/>
      <c r="J136" s="283"/>
      <c r="K136" s="286"/>
      <c r="L136" s="261"/>
      <c r="M136" s="333"/>
      <c r="N136" s="334"/>
      <c r="O136" s="339"/>
      <c r="P136" s="335"/>
    </row>
    <row r="137" spans="2:16" ht="33" customHeight="1">
      <c r="B137" s="340" t="str">
        <f>+LEFT(C137,3)</f>
        <v>9.3</v>
      </c>
      <c r="C137" s="266" t="s">
        <v>434</v>
      </c>
      <c r="D137" s="269" t="s">
        <v>400</v>
      </c>
      <c r="E137" s="272" t="s">
        <v>435</v>
      </c>
      <c r="F137" s="275">
        <v>3</v>
      </c>
      <c r="G137" s="101">
        <v>1</v>
      </c>
      <c r="H137" s="108" t="s">
        <v>436</v>
      </c>
      <c r="I137" s="278" t="s">
        <v>437</v>
      </c>
      <c r="J137" s="281">
        <v>3</v>
      </c>
      <c r="K137" s="284" t="s">
        <v>107</v>
      </c>
      <c r="L137" s="261">
        <v>140</v>
      </c>
      <c r="M137" s="333">
        <v>3.1236000000000002</v>
      </c>
      <c r="N137" s="334">
        <v>143.12360000000001</v>
      </c>
      <c r="O137" s="339"/>
      <c r="P137" s="335"/>
    </row>
    <row r="138" spans="2:16" ht="22.5" customHeight="1">
      <c r="B138" s="341"/>
      <c r="C138" s="267"/>
      <c r="D138" s="270"/>
      <c r="E138" s="273"/>
      <c r="F138" s="276"/>
      <c r="G138" s="103">
        <v>2</v>
      </c>
      <c r="H138" s="109" t="s">
        <v>438</v>
      </c>
      <c r="I138" s="279"/>
      <c r="J138" s="282"/>
      <c r="K138" s="285"/>
      <c r="L138" s="261"/>
      <c r="M138" s="333"/>
      <c r="N138" s="334"/>
      <c r="O138" s="339"/>
      <c r="P138" s="335"/>
    </row>
    <row r="139" spans="2:16" ht="33">
      <c r="B139" s="341"/>
      <c r="C139" s="267"/>
      <c r="D139" s="270"/>
      <c r="E139" s="273"/>
      <c r="F139" s="276"/>
      <c r="G139" s="103">
        <v>3</v>
      </c>
      <c r="H139" s="110" t="s">
        <v>439</v>
      </c>
      <c r="I139" s="279"/>
      <c r="J139" s="282"/>
      <c r="K139" s="285"/>
      <c r="L139" s="261"/>
      <c r="M139" s="333"/>
      <c r="N139" s="334"/>
      <c r="O139" s="339"/>
      <c r="P139" s="335"/>
    </row>
    <row r="140" spans="2:16" ht="22.5" customHeight="1">
      <c r="B140" s="341"/>
      <c r="C140" s="267"/>
      <c r="D140" s="270"/>
      <c r="E140" s="273"/>
      <c r="F140" s="276"/>
      <c r="G140" s="103">
        <v>4</v>
      </c>
      <c r="H140" s="110"/>
      <c r="I140" s="279"/>
      <c r="J140" s="282"/>
      <c r="K140" s="285"/>
      <c r="L140" s="261"/>
      <c r="M140" s="333"/>
      <c r="N140" s="334"/>
      <c r="O140" s="339"/>
      <c r="P140" s="335"/>
    </row>
    <row r="141" spans="2:16" ht="22.5" customHeight="1">
      <c r="B141" s="341"/>
      <c r="C141" s="267"/>
      <c r="D141" s="270"/>
      <c r="E141" s="273"/>
      <c r="F141" s="276"/>
      <c r="G141" s="103">
        <v>5</v>
      </c>
      <c r="H141" s="110"/>
      <c r="I141" s="279"/>
      <c r="J141" s="282"/>
      <c r="K141" s="285"/>
      <c r="L141" s="261"/>
      <c r="M141" s="333"/>
      <c r="N141" s="334"/>
      <c r="O141" s="339"/>
      <c r="P141" s="335"/>
    </row>
    <row r="142" spans="2:16" ht="22.5" customHeight="1">
      <c r="B142" s="341"/>
      <c r="C142" s="267"/>
      <c r="D142" s="270"/>
      <c r="E142" s="273"/>
      <c r="F142" s="276"/>
      <c r="G142" s="103">
        <v>6</v>
      </c>
      <c r="H142" s="111"/>
      <c r="I142" s="279"/>
      <c r="J142" s="282"/>
      <c r="K142" s="285"/>
      <c r="L142" s="261"/>
      <c r="M142" s="333"/>
      <c r="N142" s="334"/>
      <c r="O142" s="339"/>
      <c r="P142" s="335"/>
    </row>
    <row r="143" spans="2:16" ht="22.5" customHeight="1">
      <c r="B143" s="341"/>
      <c r="C143" s="267"/>
      <c r="D143" s="270"/>
      <c r="E143" s="273"/>
      <c r="F143" s="276"/>
      <c r="G143" s="103">
        <v>7</v>
      </c>
      <c r="H143" s="111"/>
      <c r="I143" s="279"/>
      <c r="J143" s="282"/>
      <c r="K143" s="285"/>
      <c r="L143" s="261"/>
      <c r="M143" s="333"/>
      <c r="N143" s="334"/>
      <c r="O143" s="339"/>
      <c r="P143" s="335"/>
    </row>
    <row r="144" spans="2:16" ht="22.5" customHeight="1" thickBot="1">
      <c r="B144" s="342"/>
      <c r="C144" s="268"/>
      <c r="D144" s="271"/>
      <c r="E144" s="274"/>
      <c r="F144" s="277"/>
      <c r="G144" s="112">
        <v>8</v>
      </c>
      <c r="H144" s="113"/>
      <c r="I144" s="280"/>
      <c r="J144" s="283"/>
      <c r="K144" s="286"/>
      <c r="L144" s="261"/>
      <c r="M144" s="333"/>
      <c r="N144" s="334"/>
      <c r="O144" s="339"/>
      <c r="P144" s="335"/>
    </row>
    <row r="145" spans="2:16" ht="34.5" customHeight="1">
      <c r="B145" s="340" t="str">
        <f>+LEFT(C145,3)</f>
        <v>9.4</v>
      </c>
      <c r="C145" s="266" t="s">
        <v>440</v>
      </c>
      <c r="D145" s="269" t="s">
        <v>428</v>
      </c>
      <c r="E145" s="272" t="s">
        <v>441</v>
      </c>
      <c r="F145" s="275">
        <v>2</v>
      </c>
      <c r="G145" s="101">
        <v>1</v>
      </c>
      <c r="H145" s="108" t="s">
        <v>442</v>
      </c>
      <c r="I145" s="278" t="s">
        <v>443</v>
      </c>
      <c r="J145" s="281">
        <v>3</v>
      </c>
      <c r="K145" s="284" t="s">
        <v>444</v>
      </c>
      <c r="L145" s="261">
        <v>120</v>
      </c>
      <c r="M145" s="333">
        <v>3.2456</v>
      </c>
      <c r="N145" s="334">
        <v>123.2456</v>
      </c>
      <c r="O145" s="339"/>
      <c r="P145" s="335"/>
    </row>
    <row r="146" spans="2:16" ht="34.5" customHeight="1">
      <c r="B146" s="341"/>
      <c r="C146" s="267"/>
      <c r="D146" s="270"/>
      <c r="E146" s="273"/>
      <c r="F146" s="276"/>
      <c r="G146" s="103">
        <v>2</v>
      </c>
      <c r="H146" s="109" t="s">
        <v>364</v>
      </c>
      <c r="I146" s="279"/>
      <c r="J146" s="282"/>
      <c r="K146" s="285"/>
      <c r="L146" s="261"/>
      <c r="M146" s="333"/>
      <c r="N146" s="334"/>
      <c r="O146" s="339"/>
      <c r="P146" s="335"/>
    </row>
    <row r="147" spans="2:16" ht="34.5" customHeight="1">
      <c r="B147" s="341"/>
      <c r="C147" s="267"/>
      <c r="D147" s="270"/>
      <c r="E147" s="273"/>
      <c r="F147" s="276"/>
      <c r="G147" s="103">
        <v>3</v>
      </c>
      <c r="H147" s="110" t="s">
        <v>369</v>
      </c>
      <c r="I147" s="279"/>
      <c r="J147" s="282"/>
      <c r="K147" s="285"/>
      <c r="L147" s="261"/>
      <c r="M147" s="333"/>
      <c r="N147" s="334"/>
      <c r="O147" s="339"/>
      <c r="P147" s="335"/>
    </row>
    <row r="148" spans="2:16" ht="33">
      <c r="B148" s="341"/>
      <c r="C148" s="267"/>
      <c r="D148" s="270"/>
      <c r="E148" s="273"/>
      <c r="F148" s="276"/>
      <c r="G148" s="103">
        <v>4</v>
      </c>
      <c r="H148" s="110" t="s">
        <v>445</v>
      </c>
      <c r="I148" s="279"/>
      <c r="J148" s="282"/>
      <c r="K148" s="285"/>
      <c r="L148" s="261"/>
      <c r="M148" s="333"/>
      <c r="N148" s="334"/>
      <c r="O148" s="339"/>
      <c r="P148" s="335"/>
    </row>
    <row r="149" spans="2:16" ht="32.25" customHeight="1">
      <c r="B149" s="341"/>
      <c r="C149" s="267"/>
      <c r="D149" s="270"/>
      <c r="E149" s="273"/>
      <c r="F149" s="276"/>
      <c r="G149" s="103">
        <v>5</v>
      </c>
      <c r="H149" s="110" t="s">
        <v>420</v>
      </c>
      <c r="I149" s="279"/>
      <c r="J149" s="282"/>
      <c r="K149" s="285"/>
      <c r="L149" s="261"/>
      <c r="M149" s="333"/>
      <c r="N149" s="334"/>
      <c r="O149" s="339"/>
      <c r="P149" s="335"/>
    </row>
    <row r="150" spans="2:16" ht="22.5" customHeight="1">
      <c r="B150" s="341"/>
      <c r="C150" s="267"/>
      <c r="D150" s="270"/>
      <c r="E150" s="273"/>
      <c r="F150" s="276"/>
      <c r="G150" s="103">
        <v>6</v>
      </c>
      <c r="H150" s="111"/>
      <c r="I150" s="279"/>
      <c r="J150" s="282"/>
      <c r="K150" s="285"/>
      <c r="L150" s="261"/>
      <c r="M150" s="333"/>
      <c r="N150" s="334"/>
      <c r="O150" s="339"/>
      <c r="P150" s="335"/>
    </row>
    <row r="151" spans="2:16" ht="22.5" customHeight="1">
      <c r="B151" s="341"/>
      <c r="C151" s="267"/>
      <c r="D151" s="270"/>
      <c r="E151" s="273"/>
      <c r="F151" s="276"/>
      <c r="G151" s="103">
        <v>7</v>
      </c>
      <c r="H151" s="111"/>
      <c r="I151" s="279"/>
      <c r="J151" s="282"/>
      <c r="K151" s="285"/>
      <c r="L151" s="261"/>
      <c r="M151" s="333"/>
      <c r="N151" s="334"/>
      <c r="O151" s="339"/>
      <c r="P151" s="335"/>
    </row>
    <row r="152" spans="2:16" ht="22.5" customHeight="1" thickBot="1">
      <c r="B152" s="342"/>
      <c r="C152" s="268"/>
      <c r="D152" s="271"/>
      <c r="E152" s="274"/>
      <c r="F152" s="277"/>
      <c r="G152" s="112">
        <v>8</v>
      </c>
      <c r="H152" s="113"/>
      <c r="I152" s="280"/>
      <c r="J152" s="283"/>
      <c r="K152" s="286"/>
      <c r="L152" s="261"/>
      <c r="M152" s="333"/>
      <c r="N152" s="334"/>
      <c r="O152" s="339"/>
      <c r="P152" s="335"/>
    </row>
    <row r="153" spans="2:16" ht="35.25" customHeight="1">
      <c r="B153" s="340" t="str">
        <f>+LEFT(C153,3)</f>
        <v>9.5</v>
      </c>
      <c r="C153" s="266" t="s">
        <v>446</v>
      </c>
      <c r="D153" s="269" t="s">
        <v>447</v>
      </c>
      <c r="E153" s="272" t="s">
        <v>448</v>
      </c>
      <c r="F153" s="275">
        <v>3</v>
      </c>
      <c r="G153" s="101">
        <v>1</v>
      </c>
      <c r="H153" s="108" t="s">
        <v>449</v>
      </c>
      <c r="I153" s="278" t="s">
        <v>450</v>
      </c>
      <c r="J153" s="281">
        <v>3</v>
      </c>
      <c r="K153" s="284" t="s">
        <v>107</v>
      </c>
      <c r="L153" s="261">
        <v>140</v>
      </c>
      <c r="M153" s="333">
        <v>3.3654000000000002</v>
      </c>
      <c r="N153" s="334">
        <v>143.36539999999999</v>
      </c>
      <c r="O153" s="339"/>
      <c r="P153" s="335"/>
    </row>
    <row r="154" spans="2:16" ht="49.5">
      <c r="B154" s="341"/>
      <c r="C154" s="267"/>
      <c r="D154" s="270"/>
      <c r="E154" s="273"/>
      <c r="F154" s="276"/>
      <c r="G154" s="103">
        <v>2</v>
      </c>
      <c r="H154" s="109" t="s">
        <v>451</v>
      </c>
      <c r="I154" s="279"/>
      <c r="J154" s="282"/>
      <c r="K154" s="285"/>
      <c r="L154" s="261"/>
      <c r="M154" s="333"/>
      <c r="N154" s="334"/>
      <c r="O154" s="339"/>
      <c r="P154" s="335"/>
    </row>
    <row r="155" spans="2:16" ht="16.5">
      <c r="B155" s="341"/>
      <c r="C155" s="267"/>
      <c r="D155" s="270"/>
      <c r="E155" s="273"/>
      <c r="F155" s="276"/>
      <c r="G155" s="103">
        <v>3</v>
      </c>
      <c r="H155" s="110" t="s">
        <v>452</v>
      </c>
      <c r="I155" s="279"/>
      <c r="J155" s="282"/>
      <c r="K155" s="285"/>
      <c r="L155" s="261"/>
      <c r="M155" s="333"/>
      <c r="N155" s="334"/>
      <c r="O155" s="339"/>
      <c r="P155" s="335"/>
    </row>
    <row r="156" spans="2:16" ht="37.5" customHeight="1">
      <c r="B156" s="341"/>
      <c r="C156" s="267"/>
      <c r="D156" s="270"/>
      <c r="E156" s="273"/>
      <c r="F156" s="276"/>
      <c r="G156" s="103">
        <v>4</v>
      </c>
      <c r="H156" s="110" t="s">
        <v>453</v>
      </c>
      <c r="I156" s="279"/>
      <c r="J156" s="282"/>
      <c r="K156" s="285"/>
      <c r="L156" s="261"/>
      <c r="M156" s="333"/>
      <c r="N156" s="334"/>
      <c r="O156" s="339"/>
      <c r="P156" s="335"/>
    </row>
    <row r="157" spans="2:16" ht="14.25" customHeight="1">
      <c r="B157" s="341"/>
      <c r="C157" s="267"/>
      <c r="D157" s="270"/>
      <c r="E157" s="273"/>
      <c r="F157" s="276"/>
      <c r="G157" s="103">
        <v>5</v>
      </c>
      <c r="H157" s="110" t="s">
        <v>420</v>
      </c>
      <c r="I157" s="279"/>
      <c r="J157" s="282"/>
      <c r="K157" s="285"/>
      <c r="L157" s="261"/>
      <c r="M157" s="333"/>
      <c r="N157" s="334"/>
      <c r="O157" s="339"/>
      <c r="P157" s="335"/>
    </row>
    <row r="158" spans="2:16" ht="14.25" customHeight="1">
      <c r="B158" s="341"/>
      <c r="C158" s="267"/>
      <c r="D158" s="270"/>
      <c r="E158" s="273"/>
      <c r="F158" s="276"/>
      <c r="G158" s="103">
        <v>6</v>
      </c>
      <c r="H158" s="111" t="s">
        <v>454</v>
      </c>
      <c r="I158" s="279"/>
      <c r="J158" s="282"/>
      <c r="K158" s="285"/>
      <c r="L158" s="261"/>
      <c r="M158" s="333"/>
      <c r="N158" s="334"/>
      <c r="O158" s="339"/>
      <c r="P158" s="335"/>
    </row>
    <row r="159" spans="2:16" ht="14.25" customHeight="1">
      <c r="B159" s="341"/>
      <c r="C159" s="267"/>
      <c r="D159" s="270"/>
      <c r="E159" s="273"/>
      <c r="F159" s="276"/>
      <c r="G159" s="103">
        <v>7</v>
      </c>
      <c r="H159" s="111" t="s">
        <v>455</v>
      </c>
      <c r="I159" s="279"/>
      <c r="J159" s="282"/>
      <c r="K159" s="285"/>
      <c r="L159" s="261"/>
      <c r="M159" s="333"/>
      <c r="N159" s="334"/>
      <c r="O159" s="339"/>
      <c r="P159" s="335"/>
    </row>
    <row r="160" spans="2:16" ht="14.25" customHeight="1" thickBot="1">
      <c r="B160" s="342"/>
      <c r="C160" s="268"/>
      <c r="D160" s="271"/>
      <c r="E160" s="274"/>
      <c r="F160" s="277"/>
      <c r="G160" s="112">
        <v>8</v>
      </c>
      <c r="H160" s="113"/>
      <c r="I160" s="280"/>
      <c r="J160" s="283"/>
      <c r="K160" s="286"/>
      <c r="L160" s="261"/>
      <c r="M160" s="333"/>
      <c r="N160" s="334"/>
      <c r="O160" s="339"/>
      <c r="P160" s="335"/>
    </row>
  </sheetData>
  <sheetProtection algorithmName="SHA-512" hashValue="OO0V9LPV3XmvgnDthrDMNkxj/OvMD4/UdSw0XIDJU+4IZiAeSQ71bAuW6H66pO+f3pOqI1/w4Ycvn7RZ5jxbSw==" saltValue="fNRwNnVF2PWJs54e9Wqx5g==" spinCount="100000" sheet="1" objects="1" scenarios="1"/>
  <mergeCells count="286">
    <mergeCell ref="P153:P160"/>
    <mergeCell ref="J153:J160"/>
    <mergeCell ref="K153:K160"/>
    <mergeCell ref="L153:L160"/>
    <mergeCell ref="M153:M160"/>
    <mergeCell ref="N153:N160"/>
    <mergeCell ref="O153:O160"/>
    <mergeCell ref="M145:M152"/>
    <mergeCell ref="N145:N152"/>
    <mergeCell ref="O145:O152"/>
    <mergeCell ref="P145:P152"/>
    <mergeCell ref="P137:P144"/>
    <mergeCell ref="B145:B152"/>
    <mergeCell ref="C145:C152"/>
    <mergeCell ref="D145:D152"/>
    <mergeCell ref="E145:E152"/>
    <mergeCell ref="F145:F152"/>
    <mergeCell ref="I145:I152"/>
    <mergeCell ref="J145:J152"/>
    <mergeCell ref="K145:K152"/>
    <mergeCell ref="L145:L152"/>
    <mergeCell ref="J137:J144"/>
    <mergeCell ref="K137:K144"/>
    <mergeCell ref="L137:L144"/>
    <mergeCell ref="M137:M144"/>
    <mergeCell ref="N137:N144"/>
    <mergeCell ref="O137:O144"/>
    <mergeCell ref="B137:B144"/>
    <mergeCell ref="C137:C144"/>
    <mergeCell ref="D137:D144"/>
    <mergeCell ref="E137:E144"/>
    <mergeCell ref="F137:F144"/>
    <mergeCell ref="I137:I144"/>
    <mergeCell ref="B153:B160"/>
    <mergeCell ref="C153:C160"/>
    <mergeCell ref="D153:D160"/>
    <mergeCell ref="E153:E160"/>
    <mergeCell ref="F153:F160"/>
    <mergeCell ref="I153:I160"/>
    <mergeCell ref="P121:P128"/>
    <mergeCell ref="B129:B136"/>
    <mergeCell ref="C129:C136"/>
    <mergeCell ref="D129:D136"/>
    <mergeCell ref="E129:E136"/>
    <mergeCell ref="F129:F136"/>
    <mergeCell ref="I129:I136"/>
    <mergeCell ref="J129:J136"/>
    <mergeCell ref="K129:K136"/>
    <mergeCell ref="L129:L136"/>
    <mergeCell ref="J121:J128"/>
    <mergeCell ref="K121:K128"/>
    <mergeCell ref="L121:L128"/>
    <mergeCell ref="M121:M128"/>
    <mergeCell ref="N121:N128"/>
    <mergeCell ref="O121:O128"/>
    <mergeCell ref="M129:M136"/>
    <mergeCell ref="N129:N136"/>
    <mergeCell ref="O129:O136"/>
    <mergeCell ref="P129:P136"/>
    <mergeCell ref="B121:B128"/>
    <mergeCell ref="C121:C128"/>
    <mergeCell ref="D121:D128"/>
    <mergeCell ref="E121:E128"/>
    <mergeCell ref="F121:F128"/>
    <mergeCell ref="I121:I128"/>
    <mergeCell ref="J118:J120"/>
    <mergeCell ref="K118:K120"/>
    <mergeCell ref="L118:L120"/>
    <mergeCell ref="O110:O117"/>
    <mergeCell ref="P110:P117"/>
    <mergeCell ref="B118:B120"/>
    <mergeCell ref="C118:C120"/>
    <mergeCell ref="D118:D120"/>
    <mergeCell ref="E118:E120"/>
    <mergeCell ref="F118:F120"/>
    <mergeCell ref="G118:I118"/>
    <mergeCell ref="P118:P120"/>
    <mergeCell ref="G119:G120"/>
    <mergeCell ref="H119:H120"/>
    <mergeCell ref="I119:I120"/>
    <mergeCell ref="M118:M120"/>
    <mergeCell ref="N118:N120"/>
    <mergeCell ref="O118:O120"/>
    <mergeCell ref="B102:B109"/>
    <mergeCell ref="C102:C109"/>
    <mergeCell ref="D102:D109"/>
    <mergeCell ref="E102:E109"/>
    <mergeCell ref="F102:F109"/>
    <mergeCell ref="I102:I109"/>
    <mergeCell ref="P102:P109"/>
    <mergeCell ref="B110:B117"/>
    <mergeCell ref="C110:C117"/>
    <mergeCell ref="D110:D117"/>
    <mergeCell ref="E110:E117"/>
    <mergeCell ref="F110:F117"/>
    <mergeCell ref="I110:I117"/>
    <mergeCell ref="J110:J117"/>
    <mergeCell ref="K110:K117"/>
    <mergeCell ref="L110:L117"/>
    <mergeCell ref="J102:J109"/>
    <mergeCell ref="K102:K109"/>
    <mergeCell ref="L102:L109"/>
    <mergeCell ref="M102:M109"/>
    <mergeCell ref="N102:N109"/>
    <mergeCell ref="O102:O109"/>
    <mergeCell ref="M110:M117"/>
    <mergeCell ref="N110:N117"/>
    <mergeCell ref="C86:C93"/>
    <mergeCell ref="D86:D93"/>
    <mergeCell ref="E86:E93"/>
    <mergeCell ref="F86:F93"/>
    <mergeCell ref="I86:I93"/>
    <mergeCell ref="M94:M101"/>
    <mergeCell ref="N94:N101"/>
    <mergeCell ref="O94:O101"/>
    <mergeCell ref="P94:P101"/>
    <mergeCell ref="L83:L85"/>
    <mergeCell ref="J75:J82"/>
    <mergeCell ref="K75:K82"/>
    <mergeCell ref="L75:L82"/>
    <mergeCell ref="M75:M82"/>
    <mergeCell ref="N75:N82"/>
    <mergeCell ref="O75:O82"/>
    <mergeCell ref="P86:P93"/>
    <mergeCell ref="B94:B101"/>
    <mergeCell ref="C94:C101"/>
    <mergeCell ref="D94:D101"/>
    <mergeCell ref="E94:E101"/>
    <mergeCell ref="F94:F101"/>
    <mergeCell ref="I94:I101"/>
    <mergeCell ref="J94:J101"/>
    <mergeCell ref="K94:K101"/>
    <mergeCell ref="L94:L101"/>
    <mergeCell ref="J86:J93"/>
    <mergeCell ref="K86:K93"/>
    <mergeCell ref="L86:L93"/>
    <mergeCell ref="M86:M93"/>
    <mergeCell ref="N86:N93"/>
    <mergeCell ref="O86:O93"/>
    <mergeCell ref="B86:B93"/>
    <mergeCell ref="O67:O74"/>
    <mergeCell ref="P67:P74"/>
    <mergeCell ref="B75:B82"/>
    <mergeCell ref="C75:C82"/>
    <mergeCell ref="D75:D82"/>
    <mergeCell ref="E75:E82"/>
    <mergeCell ref="F75:F82"/>
    <mergeCell ref="I75:I82"/>
    <mergeCell ref="M83:M85"/>
    <mergeCell ref="N83:N85"/>
    <mergeCell ref="O83:O85"/>
    <mergeCell ref="P83:P85"/>
    <mergeCell ref="G84:G85"/>
    <mergeCell ref="H84:H85"/>
    <mergeCell ref="I84:I85"/>
    <mergeCell ref="P75:P82"/>
    <mergeCell ref="B83:B85"/>
    <mergeCell ref="C83:C85"/>
    <mergeCell ref="D83:D85"/>
    <mergeCell ref="E83:E85"/>
    <mergeCell ref="F83:F85"/>
    <mergeCell ref="G83:I83"/>
    <mergeCell ref="J83:J85"/>
    <mergeCell ref="K83:K85"/>
    <mergeCell ref="B59:B66"/>
    <mergeCell ref="C59:C66"/>
    <mergeCell ref="D59:D66"/>
    <mergeCell ref="E59:E66"/>
    <mergeCell ref="F59:F66"/>
    <mergeCell ref="I59:I66"/>
    <mergeCell ref="P59:P66"/>
    <mergeCell ref="B67:B74"/>
    <mergeCell ref="C67:C74"/>
    <mergeCell ref="D67:D74"/>
    <mergeCell ref="E67:E74"/>
    <mergeCell ref="F67:F74"/>
    <mergeCell ref="I67:I74"/>
    <mergeCell ref="J67:J74"/>
    <mergeCell ref="K67:K74"/>
    <mergeCell ref="L67:L74"/>
    <mergeCell ref="J59:J66"/>
    <mergeCell ref="K59:K66"/>
    <mergeCell ref="L59:L66"/>
    <mergeCell ref="M59:M66"/>
    <mergeCell ref="N59:N66"/>
    <mergeCell ref="O59:O66"/>
    <mergeCell ref="M67:M74"/>
    <mergeCell ref="N67:N74"/>
    <mergeCell ref="M43:M50"/>
    <mergeCell ref="N43:N50"/>
    <mergeCell ref="O43:O50"/>
    <mergeCell ref="M51:M58"/>
    <mergeCell ref="N51:N58"/>
    <mergeCell ref="O51:O58"/>
    <mergeCell ref="P51:P58"/>
    <mergeCell ref="B43:B50"/>
    <mergeCell ref="C43:C50"/>
    <mergeCell ref="D43:D50"/>
    <mergeCell ref="E43:E50"/>
    <mergeCell ref="B51:B58"/>
    <mergeCell ref="C51:C58"/>
    <mergeCell ref="D51:D58"/>
    <mergeCell ref="E51:E58"/>
    <mergeCell ref="F51:F58"/>
    <mergeCell ref="I51:I58"/>
    <mergeCell ref="J51:J58"/>
    <mergeCell ref="K51:K58"/>
    <mergeCell ref="L51:L58"/>
    <mergeCell ref="F43:F50"/>
    <mergeCell ref="I43:I50"/>
    <mergeCell ref="J40:J42"/>
    <mergeCell ref="K40:K42"/>
    <mergeCell ref="L40:L42"/>
    <mergeCell ref="O32:O39"/>
    <mergeCell ref="P32:P39"/>
    <mergeCell ref="B40:B42"/>
    <mergeCell ref="C40:C42"/>
    <mergeCell ref="D40:D42"/>
    <mergeCell ref="E40:E42"/>
    <mergeCell ref="F40:F42"/>
    <mergeCell ref="G40:I40"/>
    <mergeCell ref="P40:P42"/>
    <mergeCell ref="G41:G42"/>
    <mergeCell ref="H41:H42"/>
    <mergeCell ref="I41:I42"/>
    <mergeCell ref="M40:M42"/>
    <mergeCell ref="N40:N42"/>
    <mergeCell ref="O40:O42"/>
    <mergeCell ref="P43:P50"/>
    <mergeCell ref="J43:J50"/>
    <mergeCell ref="K43:K50"/>
    <mergeCell ref="L43:L50"/>
    <mergeCell ref="P24:P31"/>
    <mergeCell ref="B32:B39"/>
    <mergeCell ref="C32:C39"/>
    <mergeCell ref="D32:D39"/>
    <mergeCell ref="E32:E39"/>
    <mergeCell ref="F32:F39"/>
    <mergeCell ref="I32:I39"/>
    <mergeCell ref="J32:J39"/>
    <mergeCell ref="K32:K39"/>
    <mergeCell ref="L32:L39"/>
    <mergeCell ref="J24:J31"/>
    <mergeCell ref="K24:K31"/>
    <mergeCell ref="L24:L31"/>
    <mergeCell ref="M24:M31"/>
    <mergeCell ref="N24:N31"/>
    <mergeCell ref="O24:O31"/>
    <mergeCell ref="B24:B31"/>
    <mergeCell ref="C24:C31"/>
    <mergeCell ref="D24:D31"/>
    <mergeCell ref="E24:E31"/>
    <mergeCell ref="F24:F31"/>
    <mergeCell ref="I24:I31"/>
    <mergeCell ref="M32:M39"/>
    <mergeCell ref="N32:N39"/>
    <mergeCell ref="J16:J23"/>
    <mergeCell ref="K16:K23"/>
    <mergeCell ref="L16:L23"/>
    <mergeCell ref="M16:M23"/>
    <mergeCell ref="N16:N23"/>
    <mergeCell ref="P16:P23"/>
    <mergeCell ref="B16:B23"/>
    <mergeCell ref="C16:C23"/>
    <mergeCell ref="D16:D23"/>
    <mergeCell ref="E16:E23"/>
    <mergeCell ref="F16:F23"/>
    <mergeCell ref="I16:I23"/>
    <mergeCell ref="M13:M15"/>
    <mergeCell ref="N13:N15"/>
    <mergeCell ref="O13:O15"/>
    <mergeCell ref="P13:P15"/>
    <mergeCell ref="G14:G15"/>
    <mergeCell ref="H14:H15"/>
    <mergeCell ref="I14:I15"/>
    <mergeCell ref="C10:K10"/>
    <mergeCell ref="C11:K11"/>
    <mergeCell ref="B13:B15"/>
    <mergeCell ref="C13:C15"/>
    <mergeCell ref="D13:D15"/>
    <mergeCell ref="E13:E15"/>
    <mergeCell ref="F13:F15"/>
    <mergeCell ref="G13:I13"/>
    <mergeCell ref="J13:J15"/>
    <mergeCell ref="K13:K15"/>
    <mergeCell ref="L13:L15"/>
  </mergeCells>
  <dataValidations count="1">
    <dataValidation type="list" allowBlank="1" showInputMessage="1" showErrorMessage="1" sqref="F121:F160 F43:F82 J16:J39 F86:F117 J86:J117 F16:F39 J43:J82 J121:J160" xr:uid="{E6DE8C26-2CFC-4EE8-A1EF-DE27DF4E19B0}">
      <formula1>"1,2,3"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1E47-81BB-4432-98B8-D774B42BB17B}">
  <sheetPr>
    <tabColor theme="3" tint="0.39997558519241921"/>
  </sheetPr>
  <dimension ref="B1:O198"/>
  <sheetViews>
    <sheetView workbookViewId="0">
      <selection activeCell="H22" sqref="H22"/>
    </sheetView>
  </sheetViews>
  <sheetFormatPr defaultColWidth="3.140625" defaultRowHeight="22.5" customHeight="1"/>
  <cols>
    <col min="1" max="1" width="2.5703125" style="91" customWidth="1"/>
    <col min="2" max="2" width="4.42578125" style="91" hidden="1" customWidth="1"/>
    <col min="3" max="4" width="42.5703125" style="91" customWidth="1"/>
    <col min="5" max="5" width="38" style="91" customWidth="1"/>
    <col min="6" max="6" width="7.42578125" style="91" customWidth="1"/>
    <col min="7" max="7" width="3.5703125" style="91" bestFit="1" customWidth="1"/>
    <col min="8" max="8" width="38.28515625" style="91" customWidth="1"/>
    <col min="9" max="9" width="39.140625" style="91" customWidth="1"/>
    <col min="10" max="10" width="7.42578125" style="91" customWidth="1"/>
    <col min="11" max="11" width="26" style="91" customWidth="1"/>
    <col min="12" max="13" width="8" style="114" customWidth="1"/>
    <col min="14" max="14" width="12" style="114" customWidth="1"/>
    <col min="15" max="15" width="3.140625" style="92"/>
    <col min="16" max="16384" width="3.140625" style="91"/>
  </cols>
  <sheetData>
    <row r="1" spans="3:11" ht="9.9499999999999993" customHeight="1"/>
    <row r="2" spans="3:11" ht="9.9499999999999993" customHeight="1"/>
    <row r="3" spans="3:11" ht="9.9499999999999993" customHeight="1"/>
    <row r="4" spans="3:11" ht="9.9499999999999993" customHeight="1"/>
    <row r="5" spans="3:11" ht="9.9499999999999993" customHeight="1"/>
    <row r="6" spans="3:11" ht="9.9499999999999993" customHeight="1"/>
    <row r="7" spans="3:11" ht="9.9499999999999993" customHeight="1"/>
    <row r="8" spans="3:11" ht="9.9499999999999993" customHeight="1"/>
    <row r="9" spans="3:11" ht="9.9499999999999993" customHeight="1"/>
    <row r="10" spans="3:11" ht="9.9499999999999993" customHeight="1"/>
    <row r="11" spans="3:11" ht="9.9499999999999993" customHeight="1"/>
    <row r="12" spans="3:11" ht="31.5" customHeight="1"/>
    <row r="13" spans="3:11" ht="24.75" customHeight="1"/>
    <row r="14" spans="3:11" ht="20.25" customHeight="1"/>
    <row r="15" spans="3:11" ht="20.100000000000001" customHeight="1">
      <c r="C15" s="349" t="s">
        <v>62</v>
      </c>
      <c r="D15" s="349"/>
      <c r="E15" s="349"/>
      <c r="F15" s="349"/>
      <c r="G15" s="349"/>
      <c r="H15" s="349"/>
      <c r="I15" s="349"/>
      <c r="J15" s="349"/>
      <c r="K15" s="349"/>
    </row>
    <row r="16" spans="3:11" ht="37.700000000000003" customHeight="1">
      <c r="C16" s="237" t="s">
        <v>456</v>
      </c>
      <c r="D16" s="237"/>
      <c r="E16" s="237"/>
      <c r="F16" s="237"/>
      <c r="G16" s="237"/>
      <c r="H16" s="237"/>
      <c r="I16" s="237"/>
      <c r="J16" s="237"/>
      <c r="K16" s="237"/>
    </row>
    <row r="17" spans="2:14" ht="9.9499999999999993" customHeight="1" thickBot="1">
      <c r="C17" s="97"/>
      <c r="D17" s="97"/>
      <c r="F17" s="98"/>
    </row>
    <row r="18" spans="2:14" ht="36.75" customHeight="1">
      <c r="B18" s="350" t="s">
        <v>83</v>
      </c>
      <c r="C18" s="353" t="s">
        <v>457</v>
      </c>
      <c r="D18" s="356" t="s">
        <v>149</v>
      </c>
      <c r="E18" s="356" t="s">
        <v>458</v>
      </c>
      <c r="F18" s="358" t="s">
        <v>318</v>
      </c>
      <c r="G18" s="361" t="s">
        <v>88</v>
      </c>
      <c r="H18" s="361"/>
      <c r="I18" s="361"/>
      <c r="J18" s="358" t="s">
        <v>459</v>
      </c>
      <c r="K18" s="362" t="s">
        <v>150</v>
      </c>
      <c r="L18" s="325"/>
      <c r="M18" s="325"/>
      <c r="N18" s="325"/>
    </row>
    <row r="19" spans="2:14" ht="29.25" customHeight="1">
      <c r="B19" s="351"/>
      <c r="C19" s="354"/>
      <c r="D19" s="348"/>
      <c r="E19" s="348"/>
      <c r="F19" s="359"/>
      <c r="G19" s="346" t="s">
        <v>45</v>
      </c>
      <c r="H19" s="348" t="s">
        <v>92</v>
      </c>
      <c r="I19" s="348" t="s">
        <v>93</v>
      </c>
      <c r="J19" s="359"/>
      <c r="K19" s="363"/>
      <c r="L19" s="325"/>
      <c r="M19" s="325"/>
      <c r="N19" s="325"/>
    </row>
    <row r="20" spans="2:14" ht="65.25" customHeight="1" thickBot="1">
      <c r="B20" s="352"/>
      <c r="C20" s="355"/>
      <c r="D20" s="357"/>
      <c r="E20" s="357"/>
      <c r="F20" s="360"/>
      <c r="G20" s="347"/>
      <c r="H20" s="347"/>
      <c r="I20" s="347"/>
      <c r="J20" s="360"/>
      <c r="K20" s="364"/>
      <c r="L20" s="325"/>
      <c r="M20" s="325"/>
      <c r="N20" s="325"/>
    </row>
    <row r="21" spans="2:14" ht="33" customHeight="1">
      <c r="B21" s="263" t="str">
        <f>+LEFT(C21,4)</f>
        <v>10.1</v>
      </c>
      <c r="C21" s="368" t="s">
        <v>460</v>
      </c>
      <c r="D21" s="269" t="s">
        <v>428</v>
      </c>
      <c r="E21" s="272" t="s">
        <v>461</v>
      </c>
      <c r="F21" s="275">
        <v>3</v>
      </c>
      <c r="G21" s="101">
        <v>1</v>
      </c>
      <c r="H21" s="108" t="s">
        <v>411</v>
      </c>
      <c r="I21" s="278" t="s">
        <v>462</v>
      </c>
      <c r="J21" s="281">
        <v>3</v>
      </c>
      <c r="K21" s="284" t="s">
        <v>107</v>
      </c>
      <c r="L21" s="261">
        <v>220</v>
      </c>
      <c r="M21" s="333">
        <v>3.4569000000000001</v>
      </c>
      <c r="N21" s="333">
        <v>223.45689999999999</v>
      </c>
    </row>
    <row r="22" spans="2:14" ht="33">
      <c r="B22" s="264"/>
      <c r="C22" s="366"/>
      <c r="D22" s="270"/>
      <c r="E22" s="273"/>
      <c r="F22" s="276"/>
      <c r="G22" s="103">
        <v>2</v>
      </c>
      <c r="H22" s="109" t="s">
        <v>412</v>
      </c>
      <c r="I22" s="279"/>
      <c r="J22" s="282"/>
      <c r="K22" s="285"/>
      <c r="L22" s="261"/>
      <c r="M22" s="333"/>
      <c r="N22" s="333"/>
    </row>
    <row r="23" spans="2:14" ht="16.5">
      <c r="B23" s="264"/>
      <c r="C23" s="366"/>
      <c r="D23" s="270"/>
      <c r="E23" s="273"/>
      <c r="F23" s="276"/>
      <c r="G23" s="103">
        <v>3</v>
      </c>
      <c r="H23" s="110" t="s">
        <v>413</v>
      </c>
      <c r="I23" s="279"/>
      <c r="J23" s="282"/>
      <c r="K23" s="285"/>
      <c r="L23" s="261"/>
      <c r="M23" s="333"/>
      <c r="N23" s="333"/>
    </row>
    <row r="24" spans="2:14" ht="115.5">
      <c r="B24" s="264"/>
      <c r="C24" s="366"/>
      <c r="D24" s="270"/>
      <c r="E24" s="273"/>
      <c r="F24" s="276"/>
      <c r="G24" s="103">
        <v>4</v>
      </c>
      <c r="H24" s="110" t="s">
        <v>463</v>
      </c>
      <c r="I24" s="279"/>
      <c r="J24" s="282"/>
      <c r="K24" s="285"/>
      <c r="L24" s="261"/>
      <c r="M24" s="333"/>
      <c r="N24" s="333"/>
    </row>
    <row r="25" spans="2:14" ht="33">
      <c r="B25" s="264"/>
      <c r="C25" s="366"/>
      <c r="D25" s="270"/>
      <c r="E25" s="273"/>
      <c r="F25" s="276"/>
      <c r="G25" s="103">
        <v>5</v>
      </c>
      <c r="H25" s="110" t="s">
        <v>464</v>
      </c>
      <c r="I25" s="279"/>
      <c r="J25" s="282"/>
      <c r="K25" s="285"/>
      <c r="L25" s="261"/>
      <c r="M25" s="333"/>
      <c r="N25" s="333"/>
    </row>
    <row r="26" spans="2:14" ht="49.5">
      <c r="B26" s="264"/>
      <c r="C26" s="366"/>
      <c r="D26" s="270"/>
      <c r="E26" s="273"/>
      <c r="F26" s="276"/>
      <c r="G26" s="103">
        <v>6</v>
      </c>
      <c r="H26" s="111" t="s">
        <v>465</v>
      </c>
      <c r="I26" s="279"/>
      <c r="J26" s="282"/>
      <c r="K26" s="285"/>
      <c r="L26" s="261"/>
      <c r="M26" s="333"/>
      <c r="N26" s="333"/>
    </row>
    <row r="27" spans="2:14" ht="66">
      <c r="B27" s="264"/>
      <c r="C27" s="366"/>
      <c r="D27" s="270"/>
      <c r="E27" s="273"/>
      <c r="F27" s="276"/>
      <c r="G27" s="103">
        <v>7</v>
      </c>
      <c r="H27" s="111" t="s">
        <v>466</v>
      </c>
      <c r="I27" s="279"/>
      <c r="J27" s="282"/>
      <c r="K27" s="285"/>
      <c r="L27" s="261"/>
      <c r="M27" s="333"/>
      <c r="N27" s="333"/>
    </row>
    <row r="28" spans="2:14" ht="66.75" thickBot="1">
      <c r="B28" s="265"/>
      <c r="C28" s="367"/>
      <c r="D28" s="271"/>
      <c r="E28" s="274"/>
      <c r="F28" s="277"/>
      <c r="G28" s="112">
        <v>8</v>
      </c>
      <c r="H28" s="113" t="s">
        <v>467</v>
      </c>
      <c r="I28" s="280"/>
      <c r="J28" s="283"/>
      <c r="K28" s="286"/>
      <c r="L28" s="261"/>
      <c r="M28" s="333"/>
      <c r="N28" s="333"/>
    </row>
    <row r="29" spans="2:14" ht="21" customHeight="1">
      <c r="B29" s="263" t="str">
        <f>+LEFT(C29,4)</f>
        <v>10.2</v>
      </c>
      <c r="C29" s="365" t="s">
        <v>468</v>
      </c>
      <c r="D29" s="269" t="s">
        <v>428</v>
      </c>
      <c r="E29" s="272" t="s">
        <v>469</v>
      </c>
      <c r="F29" s="275">
        <v>3</v>
      </c>
      <c r="G29" s="101">
        <v>1</v>
      </c>
      <c r="H29" s="108" t="s">
        <v>470</v>
      </c>
      <c r="I29" s="278" t="s">
        <v>471</v>
      </c>
      <c r="J29" s="281">
        <v>3</v>
      </c>
      <c r="K29" s="284" t="s">
        <v>107</v>
      </c>
      <c r="L29" s="261">
        <v>220</v>
      </c>
      <c r="M29" s="333">
        <v>3.5478000000000001</v>
      </c>
      <c r="N29" s="333">
        <v>223.5478</v>
      </c>
    </row>
    <row r="30" spans="2:14" ht="21" customHeight="1">
      <c r="B30" s="264"/>
      <c r="C30" s="366"/>
      <c r="D30" s="270"/>
      <c r="E30" s="273"/>
      <c r="F30" s="276"/>
      <c r="G30" s="103">
        <v>2</v>
      </c>
      <c r="H30" s="109" t="s">
        <v>472</v>
      </c>
      <c r="I30" s="279"/>
      <c r="J30" s="282"/>
      <c r="K30" s="285"/>
      <c r="L30" s="261"/>
      <c r="M30" s="333"/>
      <c r="N30" s="333"/>
    </row>
    <row r="31" spans="2:14" ht="85.5" customHeight="1">
      <c r="B31" s="264"/>
      <c r="C31" s="366"/>
      <c r="D31" s="270"/>
      <c r="E31" s="273"/>
      <c r="F31" s="276"/>
      <c r="G31" s="103">
        <v>3</v>
      </c>
      <c r="H31" s="110" t="s">
        <v>221</v>
      </c>
      <c r="I31" s="279"/>
      <c r="J31" s="282"/>
      <c r="K31" s="285"/>
      <c r="L31" s="261"/>
      <c r="M31" s="333"/>
      <c r="N31" s="333"/>
    </row>
    <row r="32" spans="2:14" ht="21" customHeight="1">
      <c r="B32" s="264"/>
      <c r="C32" s="366"/>
      <c r="D32" s="270"/>
      <c r="E32" s="273"/>
      <c r="F32" s="276"/>
      <c r="G32" s="103">
        <v>4</v>
      </c>
      <c r="H32" s="110" t="s">
        <v>473</v>
      </c>
      <c r="I32" s="279"/>
      <c r="J32" s="282"/>
      <c r="K32" s="285"/>
      <c r="L32" s="261"/>
      <c r="M32" s="333"/>
      <c r="N32" s="333"/>
    </row>
    <row r="33" spans="2:14" ht="21" customHeight="1">
      <c r="B33" s="264"/>
      <c r="C33" s="366"/>
      <c r="D33" s="270"/>
      <c r="E33" s="273"/>
      <c r="F33" s="276"/>
      <c r="G33" s="103">
        <v>5</v>
      </c>
      <c r="H33" s="110"/>
      <c r="I33" s="279"/>
      <c r="J33" s="282"/>
      <c r="K33" s="285"/>
      <c r="L33" s="261"/>
      <c r="M33" s="333"/>
      <c r="N33" s="333"/>
    </row>
    <row r="34" spans="2:14" ht="21" customHeight="1">
      <c r="B34" s="264"/>
      <c r="C34" s="366"/>
      <c r="D34" s="270"/>
      <c r="E34" s="273"/>
      <c r="F34" s="276"/>
      <c r="G34" s="103">
        <v>6</v>
      </c>
      <c r="H34" s="111"/>
      <c r="I34" s="279"/>
      <c r="J34" s="282"/>
      <c r="K34" s="285"/>
      <c r="L34" s="261"/>
      <c r="M34" s="333"/>
      <c r="N34" s="333"/>
    </row>
    <row r="35" spans="2:14" ht="21" customHeight="1">
      <c r="B35" s="264"/>
      <c r="C35" s="366"/>
      <c r="D35" s="270"/>
      <c r="E35" s="273"/>
      <c r="F35" s="276"/>
      <c r="G35" s="103">
        <v>7</v>
      </c>
      <c r="H35" s="111"/>
      <c r="I35" s="279"/>
      <c r="J35" s="282"/>
      <c r="K35" s="285"/>
      <c r="L35" s="261"/>
      <c r="M35" s="333"/>
      <c r="N35" s="333"/>
    </row>
    <row r="36" spans="2:14" ht="21" customHeight="1" thickBot="1">
      <c r="B36" s="265"/>
      <c r="C36" s="367"/>
      <c r="D36" s="271"/>
      <c r="E36" s="274"/>
      <c r="F36" s="277"/>
      <c r="G36" s="112">
        <v>8</v>
      </c>
      <c r="H36" s="113"/>
      <c r="I36" s="280"/>
      <c r="J36" s="283"/>
      <c r="K36" s="286"/>
      <c r="L36" s="261"/>
      <c r="M36" s="333"/>
      <c r="N36" s="333"/>
    </row>
    <row r="37" spans="2:14" ht="16.5" customHeight="1">
      <c r="B37" s="263" t="str">
        <f>+LEFT(C37,4)</f>
        <v>10.3</v>
      </c>
      <c r="C37" s="365" t="s">
        <v>474</v>
      </c>
      <c r="D37" s="269" t="s">
        <v>475</v>
      </c>
      <c r="E37" s="272" t="s">
        <v>476</v>
      </c>
      <c r="F37" s="275">
        <v>3</v>
      </c>
      <c r="G37" s="101">
        <v>1</v>
      </c>
      <c r="H37" s="108" t="s">
        <v>236</v>
      </c>
      <c r="I37" s="278" t="s">
        <v>477</v>
      </c>
      <c r="J37" s="281">
        <v>3</v>
      </c>
      <c r="K37" s="284" t="s">
        <v>107</v>
      </c>
      <c r="L37" s="261">
        <v>220</v>
      </c>
      <c r="M37" s="333">
        <v>3.6457999999999999</v>
      </c>
      <c r="N37" s="333">
        <v>223.64580000000001</v>
      </c>
    </row>
    <row r="38" spans="2:14" ht="21" customHeight="1">
      <c r="B38" s="264"/>
      <c r="C38" s="366"/>
      <c r="D38" s="270"/>
      <c r="E38" s="273"/>
      <c r="F38" s="276"/>
      <c r="G38" s="103">
        <v>2</v>
      </c>
      <c r="H38" s="109" t="s">
        <v>478</v>
      </c>
      <c r="I38" s="279"/>
      <c r="J38" s="282"/>
      <c r="K38" s="285"/>
      <c r="L38" s="261"/>
      <c r="M38" s="333"/>
      <c r="N38" s="333"/>
    </row>
    <row r="39" spans="2:14" ht="49.5">
      <c r="B39" s="264"/>
      <c r="C39" s="366"/>
      <c r="D39" s="270"/>
      <c r="E39" s="273"/>
      <c r="F39" s="276"/>
      <c r="G39" s="103">
        <v>3</v>
      </c>
      <c r="H39" s="110" t="s">
        <v>479</v>
      </c>
      <c r="I39" s="279"/>
      <c r="J39" s="282"/>
      <c r="K39" s="285"/>
      <c r="L39" s="261"/>
      <c r="M39" s="333"/>
      <c r="N39" s="333"/>
    </row>
    <row r="40" spans="2:14" ht="21" customHeight="1">
      <c r="B40" s="264"/>
      <c r="C40" s="366"/>
      <c r="D40" s="270"/>
      <c r="E40" s="273"/>
      <c r="F40" s="276"/>
      <c r="G40" s="103">
        <v>4</v>
      </c>
      <c r="H40" s="110" t="s">
        <v>480</v>
      </c>
      <c r="I40" s="279"/>
      <c r="J40" s="282"/>
      <c r="K40" s="285"/>
      <c r="L40" s="261"/>
      <c r="M40" s="333"/>
      <c r="N40" s="333"/>
    </row>
    <row r="41" spans="2:14" ht="21" customHeight="1">
      <c r="B41" s="264"/>
      <c r="C41" s="366"/>
      <c r="D41" s="270"/>
      <c r="E41" s="273"/>
      <c r="F41" s="276"/>
      <c r="G41" s="103">
        <v>5</v>
      </c>
      <c r="H41" s="110"/>
      <c r="I41" s="279"/>
      <c r="J41" s="282"/>
      <c r="K41" s="285"/>
      <c r="L41" s="261"/>
      <c r="M41" s="333"/>
      <c r="N41" s="333"/>
    </row>
    <row r="42" spans="2:14" ht="21" customHeight="1">
      <c r="B42" s="264"/>
      <c r="C42" s="366"/>
      <c r="D42" s="270"/>
      <c r="E42" s="273"/>
      <c r="F42" s="276"/>
      <c r="G42" s="103">
        <v>6</v>
      </c>
      <c r="H42" s="111"/>
      <c r="I42" s="279"/>
      <c r="J42" s="282"/>
      <c r="K42" s="285"/>
      <c r="L42" s="261"/>
      <c r="M42" s="333"/>
      <c r="N42" s="333"/>
    </row>
    <row r="43" spans="2:14" ht="21" customHeight="1">
      <c r="B43" s="264"/>
      <c r="C43" s="366"/>
      <c r="D43" s="270"/>
      <c r="E43" s="273"/>
      <c r="F43" s="276"/>
      <c r="G43" s="103">
        <v>7</v>
      </c>
      <c r="H43" s="111"/>
      <c r="I43" s="279"/>
      <c r="J43" s="282"/>
      <c r="K43" s="285"/>
      <c r="L43" s="261"/>
      <c r="M43" s="333"/>
      <c r="N43" s="333"/>
    </row>
    <row r="44" spans="2:14" ht="17.25" thickBot="1">
      <c r="B44" s="265"/>
      <c r="C44" s="367"/>
      <c r="D44" s="271"/>
      <c r="E44" s="274"/>
      <c r="F44" s="277"/>
      <c r="G44" s="112">
        <v>8</v>
      </c>
      <c r="H44" s="113"/>
      <c r="I44" s="280"/>
      <c r="J44" s="283"/>
      <c r="K44" s="286"/>
      <c r="L44" s="261"/>
      <c r="M44" s="333"/>
      <c r="N44" s="333"/>
    </row>
    <row r="45" spans="2:14" ht="27" customHeight="1">
      <c r="B45" s="369"/>
      <c r="C45" s="353" t="s">
        <v>481</v>
      </c>
      <c r="D45" s="372" t="s">
        <v>149</v>
      </c>
      <c r="E45" s="356" t="s">
        <v>458</v>
      </c>
      <c r="F45" s="358" t="s">
        <v>318</v>
      </c>
      <c r="G45" s="375" t="s">
        <v>88</v>
      </c>
      <c r="H45" s="376"/>
      <c r="I45" s="376"/>
      <c r="J45" s="358" t="s">
        <v>459</v>
      </c>
      <c r="K45" s="362" t="s">
        <v>150</v>
      </c>
      <c r="L45" s="325"/>
      <c r="M45" s="325"/>
      <c r="N45" s="325"/>
    </row>
    <row r="46" spans="2:14" ht="33" customHeight="1">
      <c r="B46" s="370"/>
      <c r="C46" s="354"/>
      <c r="D46" s="373"/>
      <c r="E46" s="348"/>
      <c r="F46" s="359"/>
      <c r="G46" s="346" t="s">
        <v>45</v>
      </c>
      <c r="H46" s="377" t="s">
        <v>92</v>
      </c>
      <c r="I46" s="377" t="s">
        <v>93</v>
      </c>
      <c r="J46" s="359"/>
      <c r="K46" s="363"/>
      <c r="L46" s="325"/>
      <c r="M46" s="325"/>
      <c r="N46" s="325"/>
    </row>
    <row r="47" spans="2:14" ht="75" customHeight="1" thickBot="1">
      <c r="B47" s="371"/>
      <c r="C47" s="355"/>
      <c r="D47" s="374"/>
      <c r="E47" s="357"/>
      <c r="F47" s="360"/>
      <c r="G47" s="347"/>
      <c r="H47" s="378"/>
      <c r="I47" s="378"/>
      <c r="J47" s="360"/>
      <c r="K47" s="364"/>
      <c r="L47" s="325"/>
      <c r="M47" s="325"/>
      <c r="N47" s="325"/>
    </row>
    <row r="48" spans="2:14" ht="23.25" customHeight="1">
      <c r="B48" s="263" t="str">
        <f>+LEFT(C48,4)</f>
        <v>11.1</v>
      </c>
      <c r="C48" s="365" t="s">
        <v>482</v>
      </c>
      <c r="D48" s="269" t="s">
        <v>483</v>
      </c>
      <c r="E48" s="272" t="s">
        <v>484</v>
      </c>
      <c r="F48" s="275">
        <v>3</v>
      </c>
      <c r="G48" s="101">
        <v>1</v>
      </c>
      <c r="H48" s="108" t="s">
        <v>485</v>
      </c>
      <c r="I48" s="278" t="s">
        <v>486</v>
      </c>
      <c r="J48" s="281">
        <v>3</v>
      </c>
      <c r="K48" s="284" t="s">
        <v>107</v>
      </c>
      <c r="L48" s="261">
        <v>220</v>
      </c>
      <c r="M48" s="333">
        <v>3.7896000000000001</v>
      </c>
      <c r="N48" s="333">
        <v>223.78960000000001</v>
      </c>
    </row>
    <row r="49" spans="2:14" ht="23.25" customHeight="1">
      <c r="B49" s="264"/>
      <c r="C49" s="366"/>
      <c r="D49" s="270"/>
      <c r="E49" s="273"/>
      <c r="F49" s="276"/>
      <c r="G49" s="103">
        <v>2</v>
      </c>
      <c r="H49" s="109" t="s">
        <v>487</v>
      </c>
      <c r="I49" s="279"/>
      <c r="J49" s="282"/>
      <c r="K49" s="285"/>
      <c r="L49" s="261"/>
      <c r="M49" s="333"/>
      <c r="N49" s="333"/>
    </row>
    <row r="50" spans="2:14" ht="23.25" customHeight="1">
      <c r="B50" s="264"/>
      <c r="C50" s="366"/>
      <c r="D50" s="270"/>
      <c r="E50" s="273"/>
      <c r="F50" s="276"/>
      <c r="G50" s="103">
        <v>3</v>
      </c>
      <c r="H50" s="110" t="s">
        <v>488</v>
      </c>
      <c r="I50" s="279"/>
      <c r="J50" s="282"/>
      <c r="K50" s="285"/>
      <c r="L50" s="261"/>
      <c r="M50" s="333"/>
      <c r="N50" s="333"/>
    </row>
    <row r="51" spans="2:14" ht="23.25" customHeight="1">
      <c r="B51" s="264"/>
      <c r="C51" s="366"/>
      <c r="D51" s="270"/>
      <c r="E51" s="273"/>
      <c r="F51" s="276"/>
      <c r="G51" s="103">
        <v>4</v>
      </c>
      <c r="H51" s="110" t="s">
        <v>489</v>
      </c>
      <c r="I51" s="279"/>
      <c r="J51" s="282"/>
      <c r="K51" s="285"/>
      <c r="L51" s="261"/>
      <c r="M51" s="333"/>
      <c r="N51" s="333"/>
    </row>
    <row r="52" spans="2:14" ht="23.25" customHeight="1">
      <c r="B52" s="264"/>
      <c r="C52" s="366"/>
      <c r="D52" s="270"/>
      <c r="E52" s="273"/>
      <c r="F52" s="276"/>
      <c r="G52" s="103">
        <v>5</v>
      </c>
      <c r="H52" s="110" t="s">
        <v>490</v>
      </c>
      <c r="I52" s="279"/>
      <c r="J52" s="282"/>
      <c r="K52" s="285"/>
      <c r="L52" s="261"/>
      <c r="M52" s="333"/>
      <c r="N52" s="333"/>
    </row>
    <row r="53" spans="2:14" ht="49.5" customHeight="1">
      <c r="B53" s="264"/>
      <c r="C53" s="366"/>
      <c r="D53" s="270"/>
      <c r="E53" s="273"/>
      <c r="F53" s="276"/>
      <c r="G53" s="103">
        <v>6</v>
      </c>
      <c r="H53" s="111" t="s">
        <v>491</v>
      </c>
      <c r="I53" s="279"/>
      <c r="J53" s="282"/>
      <c r="K53" s="285"/>
      <c r="L53" s="261"/>
      <c r="M53" s="333"/>
      <c r="N53" s="333"/>
    </row>
    <row r="54" spans="2:14" ht="23.25" customHeight="1">
      <c r="B54" s="264"/>
      <c r="C54" s="366"/>
      <c r="D54" s="270"/>
      <c r="E54" s="273"/>
      <c r="F54" s="276"/>
      <c r="G54" s="103">
        <v>7</v>
      </c>
      <c r="H54" s="111"/>
      <c r="I54" s="279"/>
      <c r="J54" s="282"/>
      <c r="K54" s="285"/>
      <c r="L54" s="261"/>
      <c r="M54" s="333"/>
      <c r="N54" s="333"/>
    </row>
    <row r="55" spans="2:14" ht="23.25" customHeight="1" thickBot="1">
      <c r="B55" s="265"/>
      <c r="C55" s="367"/>
      <c r="D55" s="271"/>
      <c r="E55" s="274"/>
      <c r="F55" s="277"/>
      <c r="G55" s="112">
        <v>8</v>
      </c>
      <c r="H55" s="113"/>
      <c r="I55" s="280"/>
      <c r="J55" s="283"/>
      <c r="K55" s="286"/>
      <c r="L55" s="261"/>
      <c r="M55" s="333"/>
      <c r="N55" s="333"/>
    </row>
    <row r="56" spans="2:14" ht="21.75" customHeight="1">
      <c r="B56" s="263" t="str">
        <f>+LEFT(C56,4)</f>
        <v>11.2</v>
      </c>
      <c r="C56" s="365" t="s">
        <v>492</v>
      </c>
      <c r="D56" s="269" t="s">
        <v>483</v>
      </c>
      <c r="E56" s="272" t="s">
        <v>493</v>
      </c>
      <c r="F56" s="275">
        <v>3</v>
      </c>
      <c r="G56" s="101">
        <v>1</v>
      </c>
      <c r="H56" s="108" t="s">
        <v>494</v>
      </c>
      <c r="I56" s="278" t="s">
        <v>495</v>
      </c>
      <c r="J56" s="281">
        <v>3</v>
      </c>
      <c r="K56" s="284" t="s">
        <v>107</v>
      </c>
      <c r="L56" s="261">
        <v>220</v>
      </c>
      <c r="M56" s="333">
        <v>3.8456000000000001</v>
      </c>
      <c r="N56" s="333">
        <v>223.84559999999999</v>
      </c>
    </row>
    <row r="57" spans="2:14" ht="21.75" customHeight="1">
      <c r="B57" s="264"/>
      <c r="C57" s="366"/>
      <c r="D57" s="270"/>
      <c r="E57" s="273"/>
      <c r="F57" s="276"/>
      <c r="G57" s="103">
        <v>2</v>
      </c>
      <c r="H57" s="109" t="s">
        <v>496</v>
      </c>
      <c r="I57" s="279"/>
      <c r="J57" s="282"/>
      <c r="K57" s="285"/>
      <c r="L57" s="261"/>
      <c r="M57" s="333"/>
      <c r="N57" s="333"/>
    </row>
    <row r="58" spans="2:14" ht="21.75" customHeight="1">
      <c r="B58" s="264"/>
      <c r="C58" s="366"/>
      <c r="D58" s="270"/>
      <c r="E58" s="273"/>
      <c r="F58" s="276"/>
      <c r="G58" s="103">
        <v>3</v>
      </c>
      <c r="H58" s="110" t="s">
        <v>497</v>
      </c>
      <c r="I58" s="279"/>
      <c r="J58" s="282"/>
      <c r="K58" s="285"/>
      <c r="L58" s="261"/>
      <c r="M58" s="333"/>
      <c r="N58" s="333"/>
    </row>
    <row r="59" spans="2:14" ht="21.75" customHeight="1">
      <c r="B59" s="264"/>
      <c r="C59" s="366"/>
      <c r="D59" s="270"/>
      <c r="E59" s="273"/>
      <c r="F59" s="276"/>
      <c r="G59" s="103">
        <v>4</v>
      </c>
      <c r="H59" s="110" t="s">
        <v>498</v>
      </c>
      <c r="I59" s="279"/>
      <c r="J59" s="282"/>
      <c r="K59" s="285"/>
      <c r="L59" s="261"/>
      <c r="M59" s="333"/>
      <c r="N59" s="333"/>
    </row>
    <row r="60" spans="2:14" ht="21.75" customHeight="1">
      <c r="B60" s="264"/>
      <c r="C60" s="366"/>
      <c r="D60" s="270"/>
      <c r="E60" s="273"/>
      <c r="F60" s="276"/>
      <c r="G60" s="103">
        <v>5</v>
      </c>
      <c r="H60" s="110" t="s">
        <v>473</v>
      </c>
      <c r="I60" s="279"/>
      <c r="J60" s="282"/>
      <c r="K60" s="285"/>
      <c r="L60" s="261"/>
      <c r="M60" s="333"/>
      <c r="N60" s="333"/>
    </row>
    <row r="61" spans="2:14" ht="21.75" customHeight="1">
      <c r="B61" s="264"/>
      <c r="C61" s="366"/>
      <c r="D61" s="270"/>
      <c r="E61" s="273"/>
      <c r="F61" s="276"/>
      <c r="G61" s="103">
        <v>6</v>
      </c>
      <c r="H61" s="111"/>
      <c r="I61" s="279"/>
      <c r="J61" s="282"/>
      <c r="K61" s="285"/>
      <c r="L61" s="261"/>
      <c r="M61" s="333"/>
      <c r="N61" s="333"/>
    </row>
    <row r="62" spans="2:14" ht="21.75" customHeight="1">
      <c r="B62" s="264"/>
      <c r="C62" s="366"/>
      <c r="D62" s="270"/>
      <c r="E62" s="273"/>
      <c r="F62" s="276"/>
      <c r="G62" s="103">
        <v>7</v>
      </c>
      <c r="H62" s="111"/>
      <c r="I62" s="279"/>
      <c r="J62" s="282"/>
      <c r="K62" s="285"/>
      <c r="L62" s="261"/>
      <c r="M62" s="333"/>
      <c r="N62" s="333"/>
    </row>
    <row r="63" spans="2:14" ht="21.75" customHeight="1" thickBot="1">
      <c r="B63" s="265"/>
      <c r="C63" s="367"/>
      <c r="D63" s="271"/>
      <c r="E63" s="274"/>
      <c r="F63" s="277"/>
      <c r="G63" s="112">
        <v>8</v>
      </c>
      <c r="H63" s="113"/>
      <c r="I63" s="280"/>
      <c r="J63" s="283"/>
      <c r="K63" s="286"/>
      <c r="L63" s="261"/>
      <c r="M63" s="333"/>
      <c r="N63" s="333"/>
    </row>
    <row r="64" spans="2:14" ht="21.75" customHeight="1">
      <c r="B64" s="263" t="str">
        <f>+LEFT(C64,4)</f>
        <v>11.3</v>
      </c>
      <c r="C64" s="365" t="s">
        <v>499</v>
      </c>
      <c r="D64" s="269" t="s">
        <v>500</v>
      </c>
      <c r="E64" s="272" t="s">
        <v>501</v>
      </c>
      <c r="F64" s="275">
        <v>3</v>
      </c>
      <c r="G64" s="101">
        <v>1</v>
      </c>
      <c r="H64" s="108" t="s">
        <v>413</v>
      </c>
      <c r="I64" s="278" t="s">
        <v>502</v>
      </c>
      <c r="J64" s="281">
        <v>3</v>
      </c>
      <c r="K64" s="284" t="s">
        <v>107</v>
      </c>
      <c r="L64" s="261">
        <v>220</v>
      </c>
      <c r="M64" s="333">
        <v>3.9653999999999998</v>
      </c>
      <c r="N64" s="333">
        <v>223.96539999999999</v>
      </c>
    </row>
    <row r="65" spans="2:14" ht="49.5">
      <c r="B65" s="264"/>
      <c r="C65" s="366"/>
      <c r="D65" s="270"/>
      <c r="E65" s="273"/>
      <c r="F65" s="276"/>
      <c r="G65" s="103">
        <v>2</v>
      </c>
      <c r="H65" s="109" t="s">
        <v>465</v>
      </c>
      <c r="I65" s="279"/>
      <c r="J65" s="282"/>
      <c r="K65" s="285"/>
      <c r="L65" s="261"/>
      <c r="M65" s="333"/>
      <c r="N65" s="333"/>
    </row>
    <row r="66" spans="2:14" ht="33">
      <c r="B66" s="264"/>
      <c r="C66" s="366"/>
      <c r="D66" s="270"/>
      <c r="E66" s="273"/>
      <c r="F66" s="276"/>
      <c r="G66" s="103">
        <v>3</v>
      </c>
      <c r="H66" s="110" t="s">
        <v>503</v>
      </c>
      <c r="I66" s="279"/>
      <c r="J66" s="282"/>
      <c r="K66" s="285"/>
      <c r="L66" s="261"/>
      <c r="M66" s="333"/>
      <c r="N66" s="333"/>
    </row>
    <row r="67" spans="2:14" ht="21.75" customHeight="1">
      <c r="B67" s="264"/>
      <c r="C67" s="366"/>
      <c r="D67" s="270"/>
      <c r="E67" s="273"/>
      <c r="F67" s="276"/>
      <c r="G67" s="103">
        <v>4</v>
      </c>
      <c r="H67" s="110" t="s">
        <v>504</v>
      </c>
      <c r="I67" s="279"/>
      <c r="J67" s="282"/>
      <c r="K67" s="285"/>
      <c r="L67" s="261"/>
      <c r="M67" s="333"/>
      <c r="N67" s="333"/>
    </row>
    <row r="68" spans="2:14" ht="21.75" customHeight="1">
      <c r="B68" s="264"/>
      <c r="C68" s="366"/>
      <c r="D68" s="270"/>
      <c r="E68" s="273"/>
      <c r="F68" s="276"/>
      <c r="G68" s="103">
        <v>5</v>
      </c>
      <c r="H68" s="110"/>
      <c r="I68" s="279"/>
      <c r="J68" s="282"/>
      <c r="K68" s="285"/>
      <c r="L68" s="261"/>
      <c r="M68" s="333"/>
      <c r="N68" s="333"/>
    </row>
    <row r="69" spans="2:14" ht="21.75" customHeight="1">
      <c r="B69" s="264"/>
      <c r="C69" s="366"/>
      <c r="D69" s="270"/>
      <c r="E69" s="273"/>
      <c r="F69" s="276"/>
      <c r="G69" s="103">
        <v>6</v>
      </c>
      <c r="H69" s="111"/>
      <c r="I69" s="279"/>
      <c r="J69" s="282"/>
      <c r="K69" s="285"/>
      <c r="L69" s="261"/>
      <c r="M69" s="333"/>
      <c r="N69" s="333"/>
    </row>
    <row r="70" spans="2:14" ht="21.75" customHeight="1">
      <c r="B70" s="264"/>
      <c r="C70" s="366"/>
      <c r="D70" s="270"/>
      <c r="E70" s="273"/>
      <c r="F70" s="276"/>
      <c r="G70" s="103">
        <v>7</v>
      </c>
      <c r="H70" s="111"/>
      <c r="I70" s="279"/>
      <c r="J70" s="282"/>
      <c r="K70" s="285"/>
      <c r="L70" s="261"/>
      <c r="M70" s="333"/>
      <c r="N70" s="333"/>
    </row>
    <row r="71" spans="2:14" ht="21.75" customHeight="1" thickBot="1">
      <c r="B71" s="265"/>
      <c r="C71" s="367"/>
      <c r="D71" s="271"/>
      <c r="E71" s="274"/>
      <c r="F71" s="277"/>
      <c r="G71" s="112">
        <v>8</v>
      </c>
      <c r="H71" s="113"/>
      <c r="I71" s="280"/>
      <c r="J71" s="283"/>
      <c r="K71" s="286"/>
      <c r="L71" s="261"/>
      <c r="M71" s="333"/>
      <c r="N71" s="333"/>
    </row>
    <row r="72" spans="2:14" ht="16.5" customHeight="1">
      <c r="B72" s="263" t="str">
        <f>+LEFT(C72,4)</f>
        <v>11.4</v>
      </c>
      <c r="C72" s="365" t="s">
        <v>505</v>
      </c>
      <c r="D72" s="269" t="s">
        <v>506</v>
      </c>
      <c r="E72" s="272" t="s">
        <v>507</v>
      </c>
      <c r="F72" s="275">
        <v>3</v>
      </c>
      <c r="G72" s="101">
        <v>1</v>
      </c>
      <c r="H72" s="108" t="s">
        <v>508</v>
      </c>
      <c r="I72" s="278" t="s">
        <v>509</v>
      </c>
      <c r="J72" s="281">
        <v>3</v>
      </c>
      <c r="K72" s="284" t="s">
        <v>107</v>
      </c>
      <c r="L72" s="261">
        <v>220</v>
      </c>
      <c r="M72" s="333">
        <v>4.0122999999999998</v>
      </c>
      <c r="N72" s="333">
        <v>224.01230000000001</v>
      </c>
    </row>
    <row r="73" spans="2:14" ht="16.5">
      <c r="B73" s="264"/>
      <c r="C73" s="366"/>
      <c r="D73" s="270"/>
      <c r="E73" s="273"/>
      <c r="F73" s="276"/>
      <c r="G73" s="103">
        <v>2</v>
      </c>
      <c r="H73" s="109" t="s">
        <v>510</v>
      </c>
      <c r="I73" s="279"/>
      <c r="J73" s="282"/>
      <c r="K73" s="285"/>
      <c r="L73" s="261"/>
      <c r="M73" s="333"/>
      <c r="N73" s="333"/>
    </row>
    <row r="74" spans="2:14" ht="16.5">
      <c r="B74" s="264"/>
      <c r="C74" s="366"/>
      <c r="D74" s="270"/>
      <c r="E74" s="273"/>
      <c r="F74" s="276"/>
      <c r="G74" s="103">
        <v>3</v>
      </c>
      <c r="H74" s="110" t="s">
        <v>511</v>
      </c>
      <c r="I74" s="279"/>
      <c r="J74" s="282"/>
      <c r="K74" s="285"/>
      <c r="L74" s="261"/>
      <c r="M74" s="333"/>
      <c r="N74" s="333"/>
    </row>
    <row r="75" spans="2:14" ht="33">
      <c r="B75" s="264"/>
      <c r="C75" s="366"/>
      <c r="D75" s="270"/>
      <c r="E75" s="273"/>
      <c r="F75" s="276"/>
      <c r="G75" s="103">
        <v>4</v>
      </c>
      <c r="H75" s="110" t="s">
        <v>512</v>
      </c>
      <c r="I75" s="279"/>
      <c r="J75" s="282"/>
      <c r="K75" s="285"/>
      <c r="L75" s="261"/>
      <c r="M75" s="333"/>
      <c r="N75" s="333"/>
    </row>
    <row r="76" spans="2:14" ht="49.5">
      <c r="B76" s="264"/>
      <c r="C76" s="366"/>
      <c r="D76" s="270"/>
      <c r="E76" s="273"/>
      <c r="F76" s="276"/>
      <c r="G76" s="103">
        <v>5</v>
      </c>
      <c r="H76" s="110" t="s">
        <v>513</v>
      </c>
      <c r="I76" s="279"/>
      <c r="J76" s="282"/>
      <c r="K76" s="285"/>
      <c r="L76" s="261"/>
      <c r="M76" s="333"/>
      <c r="N76" s="333"/>
    </row>
    <row r="77" spans="2:14" ht="16.5">
      <c r="B77" s="264"/>
      <c r="C77" s="366"/>
      <c r="D77" s="270"/>
      <c r="E77" s="273"/>
      <c r="F77" s="276"/>
      <c r="G77" s="103">
        <v>6</v>
      </c>
      <c r="H77" s="111"/>
      <c r="I77" s="279"/>
      <c r="J77" s="282"/>
      <c r="K77" s="285"/>
      <c r="L77" s="261"/>
      <c r="M77" s="333"/>
      <c r="N77" s="333"/>
    </row>
    <row r="78" spans="2:14" ht="16.5">
      <c r="B78" s="264"/>
      <c r="C78" s="366"/>
      <c r="D78" s="270"/>
      <c r="E78" s="273"/>
      <c r="F78" s="276"/>
      <c r="G78" s="103">
        <v>7</v>
      </c>
      <c r="H78" s="111"/>
      <c r="I78" s="279"/>
      <c r="J78" s="282"/>
      <c r="K78" s="285"/>
      <c r="L78" s="261"/>
      <c r="M78" s="333"/>
      <c r="N78" s="333"/>
    </row>
    <row r="79" spans="2:14" ht="17.25" thickBot="1">
      <c r="B79" s="265"/>
      <c r="C79" s="367"/>
      <c r="D79" s="271"/>
      <c r="E79" s="274"/>
      <c r="F79" s="277"/>
      <c r="G79" s="112">
        <v>8</v>
      </c>
      <c r="H79" s="113"/>
      <c r="I79" s="280"/>
      <c r="J79" s="283"/>
      <c r="K79" s="286"/>
      <c r="L79" s="261"/>
      <c r="M79" s="333"/>
      <c r="N79" s="333"/>
    </row>
    <row r="80" spans="2:14" ht="22.5" customHeight="1">
      <c r="B80" s="380"/>
      <c r="C80" s="380" t="s">
        <v>514</v>
      </c>
      <c r="D80" s="377" t="s">
        <v>149</v>
      </c>
      <c r="E80" s="356" t="s">
        <v>458</v>
      </c>
      <c r="F80" s="359" t="s">
        <v>318</v>
      </c>
      <c r="G80" s="384" t="s">
        <v>88</v>
      </c>
      <c r="H80" s="385"/>
      <c r="I80" s="385"/>
      <c r="J80" s="359" t="s">
        <v>459</v>
      </c>
      <c r="K80" s="359" t="s">
        <v>150</v>
      </c>
      <c r="L80" s="325"/>
      <c r="M80" s="325"/>
      <c r="N80" s="325"/>
    </row>
    <row r="81" spans="2:14" ht="22.5" customHeight="1">
      <c r="B81" s="381"/>
      <c r="C81" s="381"/>
      <c r="D81" s="373"/>
      <c r="E81" s="348"/>
      <c r="F81" s="359"/>
      <c r="G81" s="346" t="s">
        <v>45</v>
      </c>
      <c r="H81" s="377" t="s">
        <v>92</v>
      </c>
      <c r="I81" s="377" t="s">
        <v>93</v>
      </c>
      <c r="J81" s="359"/>
      <c r="K81" s="359"/>
      <c r="L81" s="325"/>
      <c r="M81" s="325"/>
      <c r="N81" s="325"/>
    </row>
    <row r="82" spans="2:14" ht="75" customHeight="1" thickBot="1">
      <c r="B82" s="382"/>
      <c r="C82" s="382"/>
      <c r="D82" s="374"/>
      <c r="E82" s="357"/>
      <c r="F82" s="383"/>
      <c r="G82" s="379"/>
      <c r="H82" s="378"/>
      <c r="I82" s="378"/>
      <c r="J82" s="383"/>
      <c r="K82" s="383"/>
      <c r="L82" s="325"/>
      <c r="M82" s="325"/>
      <c r="N82" s="325"/>
    </row>
    <row r="83" spans="2:14" ht="28.5" customHeight="1">
      <c r="B83" s="263" t="str">
        <f>+LEFT(C83,4)</f>
        <v>12.1</v>
      </c>
      <c r="C83" s="365" t="s">
        <v>515</v>
      </c>
      <c r="D83" s="269" t="s">
        <v>516</v>
      </c>
      <c r="E83" s="272" t="s">
        <v>517</v>
      </c>
      <c r="F83" s="275">
        <v>3</v>
      </c>
      <c r="G83" s="101">
        <v>1</v>
      </c>
      <c r="H83" s="108" t="s">
        <v>504</v>
      </c>
      <c r="I83" s="278" t="s">
        <v>518</v>
      </c>
      <c r="J83" s="281">
        <v>3</v>
      </c>
      <c r="K83" s="284" t="s">
        <v>107</v>
      </c>
      <c r="L83" s="261">
        <v>220</v>
      </c>
      <c r="M83" s="333">
        <v>4.1235999999999997</v>
      </c>
      <c r="N83" s="333">
        <v>224.12360000000001</v>
      </c>
    </row>
    <row r="84" spans="2:14" ht="16.5">
      <c r="B84" s="264"/>
      <c r="C84" s="366"/>
      <c r="D84" s="270"/>
      <c r="E84" s="273"/>
      <c r="F84" s="276"/>
      <c r="G84" s="103">
        <v>2</v>
      </c>
      <c r="H84" s="109" t="s">
        <v>519</v>
      </c>
      <c r="I84" s="279"/>
      <c r="J84" s="282"/>
      <c r="K84" s="285"/>
      <c r="L84" s="261"/>
      <c r="M84" s="333"/>
      <c r="N84" s="333"/>
    </row>
    <row r="85" spans="2:14" ht="28.5" customHeight="1">
      <c r="B85" s="264"/>
      <c r="C85" s="366"/>
      <c r="D85" s="270"/>
      <c r="E85" s="273"/>
      <c r="F85" s="276"/>
      <c r="G85" s="103">
        <v>3</v>
      </c>
      <c r="H85" s="110" t="s">
        <v>485</v>
      </c>
      <c r="I85" s="279"/>
      <c r="J85" s="282"/>
      <c r="K85" s="285"/>
      <c r="L85" s="261"/>
      <c r="M85" s="333"/>
      <c r="N85" s="333"/>
    </row>
    <row r="86" spans="2:14" ht="49.5">
      <c r="B86" s="264"/>
      <c r="C86" s="366"/>
      <c r="D86" s="270"/>
      <c r="E86" s="273"/>
      <c r="F86" s="276"/>
      <c r="G86" s="103">
        <v>4</v>
      </c>
      <c r="H86" s="110" t="s">
        <v>520</v>
      </c>
      <c r="I86" s="279"/>
      <c r="J86" s="282"/>
      <c r="K86" s="285"/>
      <c r="L86" s="261"/>
      <c r="M86" s="333"/>
      <c r="N86" s="333"/>
    </row>
    <row r="87" spans="2:14" ht="16.5">
      <c r="B87" s="264"/>
      <c r="C87" s="366"/>
      <c r="D87" s="270"/>
      <c r="E87" s="273"/>
      <c r="F87" s="276"/>
      <c r="G87" s="103">
        <v>5</v>
      </c>
      <c r="H87" s="110"/>
      <c r="I87" s="279"/>
      <c r="J87" s="282"/>
      <c r="K87" s="285"/>
      <c r="L87" s="261"/>
      <c r="M87" s="333"/>
      <c r="N87" s="333"/>
    </row>
    <row r="88" spans="2:14" ht="16.5">
      <c r="B88" s="264"/>
      <c r="C88" s="366"/>
      <c r="D88" s="270"/>
      <c r="E88" s="273"/>
      <c r="F88" s="276"/>
      <c r="G88" s="103">
        <v>6</v>
      </c>
      <c r="H88" s="111"/>
      <c r="I88" s="279"/>
      <c r="J88" s="282"/>
      <c r="K88" s="285"/>
      <c r="L88" s="261"/>
      <c r="M88" s="333"/>
      <c r="N88" s="333"/>
    </row>
    <row r="89" spans="2:14" ht="16.5">
      <c r="B89" s="264"/>
      <c r="C89" s="366"/>
      <c r="D89" s="270"/>
      <c r="E89" s="273"/>
      <c r="F89" s="276"/>
      <c r="G89" s="103">
        <v>7</v>
      </c>
      <c r="H89" s="111"/>
      <c r="I89" s="279"/>
      <c r="J89" s="282"/>
      <c r="K89" s="285"/>
      <c r="L89" s="261"/>
      <c r="M89" s="333"/>
      <c r="N89" s="333"/>
    </row>
    <row r="90" spans="2:14" ht="17.25" thickBot="1">
      <c r="B90" s="265"/>
      <c r="C90" s="367"/>
      <c r="D90" s="271"/>
      <c r="E90" s="274"/>
      <c r="F90" s="277"/>
      <c r="G90" s="112">
        <v>8</v>
      </c>
      <c r="H90" s="113"/>
      <c r="I90" s="280"/>
      <c r="J90" s="283"/>
      <c r="K90" s="286"/>
      <c r="L90" s="261"/>
      <c r="M90" s="333"/>
      <c r="N90" s="333"/>
    </row>
    <row r="91" spans="2:14" ht="16.5" customHeight="1">
      <c r="B91" s="263" t="str">
        <f>+LEFT(C91,4)</f>
        <v>12.2</v>
      </c>
      <c r="C91" s="365" t="s">
        <v>521</v>
      </c>
      <c r="D91" s="269" t="s">
        <v>522</v>
      </c>
      <c r="E91" s="272" t="s">
        <v>523</v>
      </c>
      <c r="F91" s="275">
        <v>3</v>
      </c>
      <c r="G91" s="101">
        <v>1</v>
      </c>
      <c r="H91" s="108" t="s">
        <v>524</v>
      </c>
      <c r="I91" s="278" t="s">
        <v>525</v>
      </c>
      <c r="J91" s="281">
        <v>3</v>
      </c>
      <c r="K91" s="284" t="s">
        <v>107</v>
      </c>
      <c r="L91" s="261">
        <v>220</v>
      </c>
      <c r="M91" s="333">
        <v>4.2365000000000004</v>
      </c>
      <c r="N91" s="386">
        <v>224.23650000000001</v>
      </c>
    </row>
    <row r="92" spans="2:14" ht="33">
      <c r="B92" s="264"/>
      <c r="C92" s="366"/>
      <c r="D92" s="270"/>
      <c r="E92" s="273"/>
      <c r="F92" s="276"/>
      <c r="G92" s="103">
        <v>2</v>
      </c>
      <c r="H92" s="109" t="s">
        <v>411</v>
      </c>
      <c r="I92" s="279"/>
      <c r="J92" s="282"/>
      <c r="K92" s="285"/>
      <c r="L92" s="261"/>
      <c r="M92" s="333"/>
      <c r="N92" s="386"/>
    </row>
    <row r="93" spans="2:14" ht="16.5">
      <c r="B93" s="264"/>
      <c r="C93" s="366"/>
      <c r="D93" s="270"/>
      <c r="E93" s="273"/>
      <c r="F93" s="276"/>
      <c r="G93" s="103">
        <v>3</v>
      </c>
      <c r="H93" s="110" t="s">
        <v>526</v>
      </c>
      <c r="I93" s="279"/>
      <c r="J93" s="282"/>
      <c r="K93" s="285"/>
      <c r="L93" s="261"/>
      <c r="M93" s="333"/>
      <c r="N93" s="386"/>
    </row>
    <row r="94" spans="2:14" ht="33">
      <c r="B94" s="264"/>
      <c r="C94" s="366"/>
      <c r="D94" s="270"/>
      <c r="E94" s="273"/>
      <c r="F94" s="276"/>
      <c r="G94" s="103">
        <v>4</v>
      </c>
      <c r="H94" s="110" t="s">
        <v>527</v>
      </c>
      <c r="I94" s="279"/>
      <c r="J94" s="282"/>
      <c r="K94" s="285"/>
      <c r="L94" s="261"/>
      <c r="M94" s="333"/>
      <c r="N94" s="386"/>
    </row>
    <row r="95" spans="2:14" ht="16.5">
      <c r="B95" s="264"/>
      <c r="C95" s="366"/>
      <c r="D95" s="270"/>
      <c r="E95" s="273"/>
      <c r="F95" s="276"/>
      <c r="G95" s="103">
        <v>5</v>
      </c>
      <c r="H95" s="110" t="s">
        <v>528</v>
      </c>
      <c r="I95" s="279"/>
      <c r="J95" s="282"/>
      <c r="K95" s="285"/>
      <c r="L95" s="261"/>
      <c r="M95" s="333"/>
      <c r="N95" s="386"/>
    </row>
    <row r="96" spans="2:14" ht="16.5">
      <c r="B96" s="264"/>
      <c r="C96" s="366"/>
      <c r="D96" s="270"/>
      <c r="E96" s="273"/>
      <c r="F96" s="276"/>
      <c r="G96" s="103">
        <v>6</v>
      </c>
      <c r="H96" s="111"/>
      <c r="I96" s="279"/>
      <c r="J96" s="282"/>
      <c r="K96" s="285"/>
      <c r="L96" s="261"/>
      <c r="M96" s="333"/>
      <c r="N96" s="386"/>
    </row>
    <row r="97" spans="2:14" ht="16.5">
      <c r="B97" s="264"/>
      <c r="C97" s="366"/>
      <c r="D97" s="270"/>
      <c r="E97" s="273"/>
      <c r="F97" s="276"/>
      <c r="G97" s="103">
        <v>7</v>
      </c>
      <c r="H97" s="111"/>
      <c r="I97" s="279"/>
      <c r="J97" s="282"/>
      <c r="K97" s="285"/>
      <c r="L97" s="261"/>
      <c r="M97" s="333"/>
      <c r="N97" s="386"/>
    </row>
    <row r="98" spans="2:14" ht="17.25" thickBot="1">
      <c r="B98" s="265"/>
      <c r="C98" s="367"/>
      <c r="D98" s="271"/>
      <c r="E98" s="274"/>
      <c r="F98" s="277"/>
      <c r="G98" s="112">
        <v>8</v>
      </c>
      <c r="H98" s="113"/>
      <c r="I98" s="280"/>
      <c r="J98" s="283"/>
      <c r="K98" s="286"/>
      <c r="L98" s="261"/>
      <c r="M98" s="333"/>
      <c r="N98" s="386"/>
    </row>
    <row r="99" spans="2:14" ht="16.5" customHeight="1">
      <c r="B99" s="263" t="str">
        <f>+LEFT(C99,4)</f>
        <v>12.3</v>
      </c>
      <c r="C99" s="387" t="s">
        <v>529</v>
      </c>
      <c r="D99" s="269" t="s">
        <v>530</v>
      </c>
      <c r="E99" s="272" t="s">
        <v>531</v>
      </c>
      <c r="F99" s="275">
        <v>3</v>
      </c>
      <c r="G99" s="101">
        <v>1</v>
      </c>
      <c r="H99" s="108" t="s">
        <v>524</v>
      </c>
      <c r="I99" s="278" t="s">
        <v>532</v>
      </c>
      <c r="J99" s="281">
        <v>3</v>
      </c>
      <c r="K99" s="284" t="s">
        <v>107</v>
      </c>
      <c r="L99" s="261">
        <v>220</v>
      </c>
      <c r="M99" s="333">
        <v>4.2365599999999999</v>
      </c>
      <c r="N99" s="386">
        <v>224.23656</v>
      </c>
    </row>
    <row r="100" spans="2:14" ht="33">
      <c r="B100" s="264"/>
      <c r="C100" s="388"/>
      <c r="D100" s="270"/>
      <c r="E100" s="273"/>
      <c r="F100" s="276"/>
      <c r="G100" s="103">
        <v>2</v>
      </c>
      <c r="H100" s="109" t="s">
        <v>411</v>
      </c>
      <c r="I100" s="279"/>
      <c r="J100" s="282"/>
      <c r="K100" s="285"/>
      <c r="L100" s="261"/>
      <c r="M100" s="333"/>
      <c r="N100" s="386"/>
    </row>
    <row r="101" spans="2:14" ht="16.5">
      <c r="B101" s="264"/>
      <c r="C101" s="388"/>
      <c r="D101" s="270"/>
      <c r="E101" s="273"/>
      <c r="F101" s="276"/>
      <c r="G101" s="103">
        <v>3</v>
      </c>
      <c r="H101" s="110" t="s">
        <v>533</v>
      </c>
      <c r="I101" s="279"/>
      <c r="J101" s="282"/>
      <c r="K101" s="285"/>
      <c r="L101" s="261"/>
      <c r="M101" s="333"/>
      <c r="N101" s="386"/>
    </row>
    <row r="102" spans="2:14" ht="33">
      <c r="B102" s="264"/>
      <c r="C102" s="388"/>
      <c r="D102" s="270"/>
      <c r="E102" s="273"/>
      <c r="F102" s="276"/>
      <c r="G102" s="103">
        <v>4</v>
      </c>
      <c r="H102" s="110" t="s">
        <v>412</v>
      </c>
      <c r="I102" s="279"/>
      <c r="J102" s="282"/>
      <c r="K102" s="285"/>
      <c r="L102" s="261"/>
      <c r="M102" s="333"/>
      <c r="N102" s="386"/>
    </row>
    <row r="103" spans="2:14" ht="16.5">
      <c r="B103" s="264"/>
      <c r="C103" s="388"/>
      <c r="D103" s="270"/>
      <c r="E103" s="273"/>
      <c r="F103" s="276"/>
      <c r="G103" s="103">
        <v>5</v>
      </c>
      <c r="H103" s="110" t="s">
        <v>526</v>
      </c>
      <c r="I103" s="279"/>
      <c r="J103" s="282"/>
      <c r="K103" s="285"/>
      <c r="L103" s="261"/>
      <c r="M103" s="333"/>
      <c r="N103" s="386"/>
    </row>
    <row r="104" spans="2:14" ht="33">
      <c r="B104" s="264"/>
      <c r="C104" s="388"/>
      <c r="D104" s="270"/>
      <c r="E104" s="273"/>
      <c r="F104" s="276"/>
      <c r="G104" s="103">
        <v>6</v>
      </c>
      <c r="H104" s="111" t="s">
        <v>534</v>
      </c>
      <c r="I104" s="279"/>
      <c r="J104" s="282"/>
      <c r="K104" s="285"/>
      <c r="L104" s="261"/>
      <c r="M104" s="333"/>
      <c r="N104" s="386"/>
    </row>
    <row r="105" spans="2:14" ht="16.5">
      <c r="B105" s="264"/>
      <c r="C105" s="388"/>
      <c r="D105" s="270"/>
      <c r="E105" s="273"/>
      <c r="F105" s="276"/>
      <c r="G105" s="103">
        <v>7</v>
      </c>
      <c r="H105" s="111" t="s">
        <v>528</v>
      </c>
      <c r="I105" s="279"/>
      <c r="J105" s="282"/>
      <c r="K105" s="285"/>
      <c r="L105" s="261"/>
      <c r="M105" s="333"/>
      <c r="N105" s="386"/>
    </row>
    <row r="106" spans="2:14" ht="17.25" thickBot="1">
      <c r="B106" s="265"/>
      <c r="C106" s="389"/>
      <c r="D106" s="271"/>
      <c r="E106" s="274"/>
      <c r="F106" s="277"/>
      <c r="G106" s="112">
        <v>8</v>
      </c>
      <c r="H106" s="113"/>
      <c r="I106" s="280"/>
      <c r="J106" s="283"/>
      <c r="K106" s="286"/>
      <c r="L106" s="261"/>
      <c r="M106" s="333"/>
      <c r="N106" s="386"/>
    </row>
    <row r="107" spans="2:14" ht="33" customHeight="1">
      <c r="B107" s="263" t="str">
        <f>+LEFT(C107,4)</f>
        <v>12.4</v>
      </c>
      <c r="C107" s="387" t="s">
        <v>535</v>
      </c>
      <c r="D107" s="269" t="s">
        <v>536</v>
      </c>
      <c r="E107" s="272" t="s">
        <v>537</v>
      </c>
      <c r="F107" s="275">
        <v>3</v>
      </c>
      <c r="G107" s="101">
        <v>1</v>
      </c>
      <c r="H107" s="108" t="s">
        <v>411</v>
      </c>
      <c r="I107" s="278" t="s">
        <v>538</v>
      </c>
      <c r="J107" s="281">
        <v>2</v>
      </c>
      <c r="K107" s="284" t="s">
        <v>162</v>
      </c>
      <c r="L107" s="261">
        <v>180</v>
      </c>
      <c r="M107" s="333">
        <v>4.2365680000000001</v>
      </c>
      <c r="N107" s="386">
        <v>184.23656800000001</v>
      </c>
    </row>
    <row r="108" spans="2:14" ht="16.5">
      <c r="B108" s="264"/>
      <c r="C108" s="388"/>
      <c r="D108" s="270"/>
      <c r="E108" s="273"/>
      <c r="F108" s="276"/>
      <c r="G108" s="103">
        <v>2</v>
      </c>
      <c r="H108" s="109" t="s">
        <v>533</v>
      </c>
      <c r="I108" s="279"/>
      <c r="J108" s="282"/>
      <c r="K108" s="285"/>
      <c r="L108" s="261"/>
      <c r="M108" s="333"/>
      <c r="N108" s="386"/>
    </row>
    <row r="109" spans="2:14" ht="33">
      <c r="B109" s="264"/>
      <c r="C109" s="388"/>
      <c r="D109" s="270"/>
      <c r="E109" s="273"/>
      <c r="F109" s="276"/>
      <c r="G109" s="103">
        <v>3</v>
      </c>
      <c r="H109" s="110" t="s">
        <v>412</v>
      </c>
      <c r="I109" s="279"/>
      <c r="J109" s="282"/>
      <c r="K109" s="285"/>
      <c r="L109" s="261"/>
      <c r="M109" s="333"/>
      <c r="N109" s="386"/>
    </row>
    <row r="110" spans="2:14" ht="16.5">
      <c r="B110" s="264"/>
      <c r="C110" s="388"/>
      <c r="D110" s="270"/>
      <c r="E110" s="273"/>
      <c r="F110" s="276"/>
      <c r="G110" s="103">
        <v>4</v>
      </c>
      <c r="H110" s="110" t="s">
        <v>526</v>
      </c>
      <c r="I110" s="279"/>
      <c r="J110" s="282"/>
      <c r="K110" s="285"/>
      <c r="L110" s="261"/>
      <c r="M110" s="333"/>
      <c r="N110" s="386"/>
    </row>
    <row r="111" spans="2:14" ht="33">
      <c r="B111" s="264"/>
      <c r="C111" s="388"/>
      <c r="D111" s="270"/>
      <c r="E111" s="273"/>
      <c r="F111" s="276"/>
      <c r="G111" s="103">
        <v>5</v>
      </c>
      <c r="H111" s="110" t="s">
        <v>534</v>
      </c>
      <c r="I111" s="279"/>
      <c r="J111" s="282"/>
      <c r="K111" s="285"/>
      <c r="L111" s="261"/>
      <c r="M111" s="333"/>
      <c r="N111" s="386"/>
    </row>
    <row r="112" spans="2:14" ht="16.5">
      <c r="B112" s="264"/>
      <c r="C112" s="388"/>
      <c r="D112" s="270"/>
      <c r="E112" s="273"/>
      <c r="F112" s="276"/>
      <c r="G112" s="103">
        <v>6</v>
      </c>
      <c r="H112" s="111" t="s">
        <v>528</v>
      </c>
      <c r="I112" s="279"/>
      <c r="J112" s="282"/>
      <c r="K112" s="285"/>
      <c r="L112" s="261"/>
      <c r="M112" s="333"/>
      <c r="N112" s="386"/>
    </row>
    <row r="113" spans="2:14" ht="16.5">
      <c r="B113" s="264"/>
      <c r="C113" s="388"/>
      <c r="D113" s="270"/>
      <c r="E113" s="273"/>
      <c r="F113" s="276"/>
      <c r="G113" s="103">
        <v>7</v>
      </c>
      <c r="H113" s="111"/>
      <c r="I113" s="279"/>
      <c r="J113" s="282"/>
      <c r="K113" s="285"/>
      <c r="L113" s="261"/>
      <c r="M113" s="333"/>
      <c r="N113" s="386"/>
    </row>
    <row r="114" spans="2:14" ht="17.25" thickBot="1">
      <c r="B114" s="265"/>
      <c r="C114" s="389"/>
      <c r="D114" s="271"/>
      <c r="E114" s="274"/>
      <c r="F114" s="277"/>
      <c r="G114" s="112">
        <v>8</v>
      </c>
      <c r="H114" s="113"/>
      <c r="I114" s="280"/>
      <c r="J114" s="283"/>
      <c r="K114" s="286"/>
      <c r="L114" s="261"/>
      <c r="M114" s="333"/>
      <c r="N114" s="386"/>
    </row>
    <row r="115" spans="2:14" ht="33" customHeight="1">
      <c r="B115" s="263" t="str">
        <f>+LEFT(C115,4)</f>
        <v>12.5</v>
      </c>
      <c r="C115" s="365" t="s">
        <v>539</v>
      </c>
      <c r="D115" s="269" t="s">
        <v>540</v>
      </c>
      <c r="E115" s="272" t="s">
        <v>541</v>
      </c>
      <c r="F115" s="275">
        <v>3</v>
      </c>
      <c r="G115" s="101">
        <v>1</v>
      </c>
      <c r="H115" s="108" t="s">
        <v>411</v>
      </c>
      <c r="I115" s="278" t="s">
        <v>542</v>
      </c>
      <c r="J115" s="281">
        <v>3</v>
      </c>
      <c r="K115" s="284" t="s">
        <v>107</v>
      </c>
      <c r="L115" s="261">
        <v>220</v>
      </c>
      <c r="M115" s="333">
        <v>4.3569000000000004</v>
      </c>
      <c r="N115" s="333">
        <v>224.3569</v>
      </c>
    </row>
    <row r="116" spans="2:14" ht="33">
      <c r="B116" s="264"/>
      <c r="C116" s="366"/>
      <c r="D116" s="270"/>
      <c r="E116" s="273"/>
      <c r="F116" s="276"/>
      <c r="G116" s="103">
        <v>2</v>
      </c>
      <c r="H116" s="109" t="s">
        <v>412</v>
      </c>
      <c r="I116" s="279"/>
      <c r="J116" s="282"/>
      <c r="K116" s="285"/>
      <c r="L116" s="261"/>
      <c r="M116" s="333"/>
      <c r="N116" s="333"/>
    </row>
    <row r="117" spans="2:14" ht="16.5">
      <c r="B117" s="264"/>
      <c r="C117" s="366"/>
      <c r="D117" s="270"/>
      <c r="E117" s="273"/>
      <c r="F117" s="276"/>
      <c r="G117" s="103">
        <v>3</v>
      </c>
      <c r="H117" s="110" t="s">
        <v>533</v>
      </c>
      <c r="I117" s="279"/>
      <c r="J117" s="282"/>
      <c r="K117" s="285"/>
      <c r="L117" s="261"/>
      <c r="M117" s="333"/>
      <c r="N117" s="333"/>
    </row>
    <row r="118" spans="2:14" ht="16.5">
      <c r="B118" s="264"/>
      <c r="C118" s="366"/>
      <c r="D118" s="270"/>
      <c r="E118" s="273"/>
      <c r="F118" s="276"/>
      <c r="G118" s="103">
        <v>4</v>
      </c>
      <c r="H118" s="110" t="s">
        <v>526</v>
      </c>
      <c r="I118" s="279"/>
      <c r="J118" s="282"/>
      <c r="K118" s="285"/>
      <c r="L118" s="261"/>
      <c r="M118" s="333"/>
      <c r="N118" s="333"/>
    </row>
    <row r="119" spans="2:14" ht="33">
      <c r="B119" s="264"/>
      <c r="C119" s="366"/>
      <c r="D119" s="270"/>
      <c r="E119" s="273"/>
      <c r="F119" s="276"/>
      <c r="G119" s="103">
        <v>5</v>
      </c>
      <c r="H119" s="110" t="s">
        <v>534</v>
      </c>
      <c r="I119" s="279"/>
      <c r="J119" s="282"/>
      <c r="K119" s="285"/>
      <c r="L119" s="261"/>
      <c r="M119" s="333"/>
      <c r="N119" s="333"/>
    </row>
    <row r="120" spans="2:14" ht="16.5">
      <c r="B120" s="264"/>
      <c r="C120" s="366"/>
      <c r="D120" s="270"/>
      <c r="E120" s="273"/>
      <c r="F120" s="276"/>
      <c r="G120" s="103">
        <v>6</v>
      </c>
      <c r="H120" s="111" t="s">
        <v>528</v>
      </c>
      <c r="I120" s="279"/>
      <c r="J120" s="282"/>
      <c r="K120" s="285"/>
      <c r="L120" s="261"/>
      <c r="M120" s="333"/>
      <c r="N120" s="333"/>
    </row>
    <row r="121" spans="2:14" ht="16.5">
      <c r="B121" s="264"/>
      <c r="C121" s="366"/>
      <c r="D121" s="270"/>
      <c r="E121" s="273"/>
      <c r="F121" s="276"/>
      <c r="G121" s="103">
        <v>7</v>
      </c>
      <c r="H121" s="111"/>
      <c r="I121" s="279"/>
      <c r="J121" s="282"/>
      <c r="K121" s="285"/>
      <c r="L121" s="261"/>
      <c r="M121" s="333"/>
      <c r="N121" s="333"/>
    </row>
    <row r="122" spans="2:14" ht="17.25" thickBot="1">
      <c r="B122" s="265"/>
      <c r="C122" s="367"/>
      <c r="D122" s="271"/>
      <c r="E122" s="274"/>
      <c r="F122" s="277"/>
      <c r="G122" s="112">
        <v>8</v>
      </c>
      <c r="H122" s="113"/>
      <c r="I122" s="280"/>
      <c r="J122" s="283"/>
      <c r="K122" s="286"/>
      <c r="L122" s="261"/>
      <c r="M122" s="333"/>
      <c r="N122" s="333"/>
    </row>
    <row r="123" spans="2:14" ht="22.5" customHeight="1">
      <c r="D123" s="96"/>
    </row>
    <row r="124" spans="2:14" ht="22.5" customHeight="1">
      <c r="D124" s="96"/>
    </row>
    <row r="125" spans="2:14" ht="22.5" customHeight="1">
      <c r="D125" s="96"/>
    </row>
    <row r="126" spans="2:14" ht="22.5" customHeight="1">
      <c r="D126" s="96"/>
    </row>
    <row r="127" spans="2:14" ht="22.5" customHeight="1">
      <c r="D127" s="96"/>
    </row>
    <row r="128" spans="2:14" ht="22.5" customHeight="1">
      <c r="D128" s="96"/>
    </row>
    <row r="129" spans="4:4" ht="22.5" customHeight="1">
      <c r="D129" s="96"/>
    </row>
    <row r="130" spans="4:4" ht="22.5" customHeight="1">
      <c r="D130" s="96"/>
    </row>
    <row r="131" spans="4:4" ht="22.5" customHeight="1">
      <c r="D131" s="96"/>
    </row>
    <row r="132" spans="4:4" ht="22.5" customHeight="1">
      <c r="D132" s="96"/>
    </row>
    <row r="133" spans="4:4" ht="22.5" customHeight="1">
      <c r="D133" s="96"/>
    </row>
    <row r="134" spans="4:4" ht="22.5" customHeight="1">
      <c r="D134" s="96"/>
    </row>
    <row r="135" spans="4:4" ht="22.5" customHeight="1">
      <c r="D135" s="96"/>
    </row>
    <row r="136" spans="4:4" ht="22.5" customHeight="1">
      <c r="D136" s="96"/>
    </row>
    <row r="137" spans="4:4" ht="22.5" customHeight="1">
      <c r="D137" s="96"/>
    </row>
    <row r="138" spans="4:4" ht="22.5" customHeight="1">
      <c r="D138" s="96"/>
    </row>
    <row r="139" spans="4:4" ht="22.5" customHeight="1">
      <c r="D139" s="96"/>
    </row>
    <row r="140" spans="4:4" ht="22.5" customHeight="1">
      <c r="D140" s="96"/>
    </row>
    <row r="141" spans="4:4" ht="22.5" customHeight="1">
      <c r="D141" s="96"/>
    </row>
    <row r="142" spans="4:4" ht="22.5" customHeight="1">
      <c r="D142" s="96"/>
    </row>
    <row r="143" spans="4:4" ht="22.5" customHeight="1">
      <c r="D143" s="96"/>
    </row>
    <row r="144" spans="4:4" ht="22.5" customHeight="1">
      <c r="D144" s="96"/>
    </row>
    <row r="145" spans="4:4" ht="22.5" customHeight="1">
      <c r="D145" s="96"/>
    </row>
    <row r="146" spans="4:4" ht="22.5" customHeight="1">
      <c r="D146" s="96"/>
    </row>
    <row r="147" spans="4:4" ht="22.5" customHeight="1">
      <c r="D147" s="96"/>
    </row>
    <row r="148" spans="4:4" ht="22.5" customHeight="1">
      <c r="D148" s="96"/>
    </row>
    <row r="149" spans="4:4" ht="22.5" customHeight="1">
      <c r="D149" s="96"/>
    </row>
    <row r="150" spans="4:4" ht="22.5" customHeight="1">
      <c r="D150" s="96"/>
    </row>
    <row r="151" spans="4:4" ht="22.5" customHeight="1">
      <c r="D151" s="96"/>
    </row>
    <row r="152" spans="4:4" ht="22.5" customHeight="1">
      <c r="D152" s="96"/>
    </row>
    <row r="153" spans="4:4" ht="22.5" customHeight="1">
      <c r="D153" s="96"/>
    </row>
    <row r="154" spans="4:4" ht="22.5" customHeight="1">
      <c r="D154" s="96"/>
    </row>
    <row r="155" spans="4:4" ht="22.5" customHeight="1">
      <c r="D155" s="96"/>
    </row>
    <row r="156" spans="4:4" ht="22.5" customHeight="1">
      <c r="D156" s="96"/>
    </row>
    <row r="157" spans="4:4" ht="22.5" customHeight="1">
      <c r="D157" s="96"/>
    </row>
    <row r="158" spans="4:4" ht="22.5" customHeight="1">
      <c r="D158" s="96"/>
    </row>
    <row r="159" spans="4:4" ht="22.5" customHeight="1">
      <c r="D159" s="96"/>
    </row>
    <row r="160" spans="4:4" ht="22.5" customHeight="1">
      <c r="D160" s="96"/>
    </row>
    <row r="161" spans="4:4" ht="22.5" customHeight="1">
      <c r="D161" s="96"/>
    </row>
    <row r="162" spans="4:4" ht="22.5" customHeight="1">
      <c r="D162" s="96"/>
    </row>
    <row r="163" spans="4:4" ht="22.5" customHeight="1">
      <c r="D163" s="96"/>
    </row>
    <row r="164" spans="4:4" ht="22.5" customHeight="1">
      <c r="D164" s="96"/>
    </row>
    <row r="165" spans="4:4" ht="22.5" customHeight="1">
      <c r="D165" s="96"/>
    </row>
    <row r="166" spans="4:4" ht="22.5" customHeight="1">
      <c r="D166" s="96"/>
    </row>
    <row r="167" spans="4:4" ht="22.5" customHeight="1">
      <c r="D167" s="96"/>
    </row>
    <row r="168" spans="4:4" ht="22.5" customHeight="1">
      <c r="D168" s="96"/>
    </row>
    <row r="169" spans="4:4" ht="22.5" customHeight="1">
      <c r="D169" s="96"/>
    </row>
    <row r="170" spans="4:4" ht="22.5" customHeight="1">
      <c r="D170" s="96"/>
    </row>
    <row r="171" spans="4:4" ht="22.5" customHeight="1">
      <c r="D171" s="96"/>
    </row>
    <row r="172" spans="4:4" ht="22.5" customHeight="1">
      <c r="D172" s="96"/>
    </row>
    <row r="173" spans="4:4" ht="22.5" customHeight="1">
      <c r="D173" s="96"/>
    </row>
    <row r="174" spans="4:4" ht="22.5" customHeight="1">
      <c r="D174" s="96"/>
    </row>
    <row r="175" spans="4:4" ht="22.5" customHeight="1">
      <c r="D175" s="96"/>
    </row>
    <row r="176" spans="4:4" ht="22.5" customHeight="1">
      <c r="D176" s="96"/>
    </row>
    <row r="177" spans="4:4" ht="22.5" customHeight="1">
      <c r="D177" s="96"/>
    </row>
    <row r="178" spans="4:4" ht="22.5" customHeight="1">
      <c r="D178" s="96"/>
    </row>
    <row r="179" spans="4:4" ht="22.5" customHeight="1">
      <c r="D179" s="96"/>
    </row>
    <row r="180" spans="4:4" ht="22.5" customHeight="1">
      <c r="D180" s="96"/>
    </row>
    <row r="181" spans="4:4" ht="22.5" customHeight="1">
      <c r="D181" s="96"/>
    </row>
    <row r="182" spans="4:4" ht="22.5" customHeight="1">
      <c r="D182" s="96"/>
    </row>
    <row r="183" spans="4:4" ht="22.5" customHeight="1">
      <c r="D183" s="96"/>
    </row>
    <row r="184" spans="4:4" ht="22.5" customHeight="1">
      <c r="D184" s="96"/>
    </row>
    <row r="185" spans="4:4" ht="22.5" customHeight="1">
      <c r="D185" s="96"/>
    </row>
    <row r="186" spans="4:4" ht="22.5" customHeight="1">
      <c r="D186" s="96"/>
    </row>
    <row r="187" spans="4:4" ht="22.5" customHeight="1">
      <c r="D187" s="96"/>
    </row>
    <row r="188" spans="4:4" ht="22.5" customHeight="1">
      <c r="D188" s="96"/>
    </row>
    <row r="189" spans="4:4" ht="22.5" customHeight="1">
      <c r="D189" s="96"/>
    </row>
    <row r="190" spans="4:4" ht="22.5" customHeight="1">
      <c r="D190" s="96"/>
    </row>
    <row r="191" spans="4:4" ht="22.5" customHeight="1">
      <c r="D191" s="96"/>
    </row>
    <row r="192" spans="4:4" ht="22.5" customHeight="1">
      <c r="D192" s="96"/>
    </row>
    <row r="193" spans="4:4" ht="22.5" customHeight="1">
      <c r="D193" s="96"/>
    </row>
    <row r="194" spans="4:4" ht="22.5" customHeight="1">
      <c r="D194" s="96"/>
    </row>
    <row r="195" spans="4:4" ht="22.5" customHeight="1">
      <c r="D195" s="96"/>
    </row>
    <row r="196" spans="4:4" ht="22.5" customHeight="1">
      <c r="D196" s="96"/>
    </row>
    <row r="197" spans="4:4" ht="22.5" customHeight="1">
      <c r="D197" s="96"/>
    </row>
    <row r="198" spans="4:4" ht="22.5" customHeight="1">
      <c r="D198" s="96"/>
    </row>
  </sheetData>
  <sheetProtection algorithmName="SHA-512" hashValue="RYY35TAo3Mmn9QB/tXJ6nhKoXpG+ckPmyJGzHofZi5JgrnJL1j4Bt4vc+Yi2VUk+5dTzMzbUlF8IpAFuSGHSJQ==" saltValue="pmjtqqlV6mWaVVElrVJ46w==" spinCount="100000" sheet="1" objects="1" scenarios="1"/>
  <mergeCells count="176">
    <mergeCell ref="M115:M122"/>
    <mergeCell ref="N115:N122"/>
    <mergeCell ref="B115:B122"/>
    <mergeCell ref="C115:C122"/>
    <mergeCell ref="D115:D122"/>
    <mergeCell ref="E115:E122"/>
    <mergeCell ref="F115:F122"/>
    <mergeCell ref="I115:I122"/>
    <mergeCell ref="I107:I114"/>
    <mergeCell ref="J107:J114"/>
    <mergeCell ref="K107:K114"/>
    <mergeCell ref="L107:L114"/>
    <mergeCell ref="M107:M114"/>
    <mergeCell ref="N107:N114"/>
    <mergeCell ref="J115:J122"/>
    <mergeCell ref="K115:K122"/>
    <mergeCell ref="L115:L122"/>
    <mergeCell ref="M99:M106"/>
    <mergeCell ref="N99:N106"/>
    <mergeCell ref="I99:I106"/>
    <mergeCell ref="B107:B114"/>
    <mergeCell ref="C107:C114"/>
    <mergeCell ref="D107:D114"/>
    <mergeCell ref="E107:E114"/>
    <mergeCell ref="F107:F114"/>
    <mergeCell ref="B99:B106"/>
    <mergeCell ref="C99:C106"/>
    <mergeCell ref="D99:D106"/>
    <mergeCell ref="E99:E106"/>
    <mergeCell ref="F99:F106"/>
    <mergeCell ref="J99:J106"/>
    <mergeCell ref="K99:K106"/>
    <mergeCell ref="L99:L106"/>
    <mergeCell ref="M91:M98"/>
    <mergeCell ref="N91:N98"/>
    <mergeCell ref="J83:J90"/>
    <mergeCell ref="K83:K90"/>
    <mergeCell ref="L83:L90"/>
    <mergeCell ref="M83:M90"/>
    <mergeCell ref="N83:N90"/>
    <mergeCell ref="I83:I90"/>
    <mergeCell ref="B91:B98"/>
    <mergeCell ref="C91:C98"/>
    <mergeCell ref="D91:D98"/>
    <mergeCell ref="E91:E98"/>
    <mergeCell ref="F91:F98"/>
    <mergeCell ref="B83:B90"/>
    <mergeCell ref="C83:C90"/>
    <mergeCell ref="D83:D90"/>
    <mergeCell ref="E83:E90"/>
    <mergeCell ref="F83:F90"/>
    <mergeCell ref="I91:I98"/>
    <mergeCell ref="J91:J98"/>
    <mergeCell ref="K91:K98"/>
    <mergeCell ref="L91:L98"/>
    <mergeCell ref="M80:M82"/>
    <mergeCell ref="N80:N82"/>
    <mergeCell ref="G81:G82"/>
    <mergeCell ref="H81:H82"/>
    <mergeCell ref="I81:I82"/>
    <mergeCell ref="B80:B82"/>
    <mergeCell ref="C80:C82"/>
    <mergeCell ref="D80:D82"/>
    <mergeCell ref="E80:E82"/>
    <mergeCell ref="F80:F82"/>
    <mergeCell ref="G80:I80"/>
    <mergeCell ref="J80:J82"/>
    <mergeCell ref="K80:K82"/>
    <mergeCell ref="L80:L82"/>
    <mergeCell ref="M72:M79"/>
    <mergeCell ref="N72:N79"/>
    <mergeCell ref="J64:J71"/>
    <mergeCell ref="K64:K71"/>
    <mergeCell ref="L64:L71"/>
    <mergeCell ref="M64:M71"/>
    <mergeCell ref="N64:N71"/>
    <mergeCell ref="I64:I71"/>
    <mergeCell ref="B72:B79"/>
    <mergeCell ref="C72:C79"/>
    <mergeCell ref="D72:D79"/>
    <mergeCell ref="E72:E79"/>
    <mergeCell ref="F72:F79"/>
    <mergeCell ref="B64:B71"/>
    <mergeCell ref="C64:C71"/>
    <mergeCell ref="D64:D71"/>
    <mergeCell ref="E64:E71"/>
    <mergeCell ref="F64:F71"/>
    <mergeCell ref="I72:I79"/>
    <mergeCell ref="J72:J79"/>
    <mergeCell ref="K72:K79"/>
    <mergeCell ref="L72:L79"/>
    <mergeCell ref="K56:K63"/>
    <mergeCell ref="L56:L63"/>
    <mergeCell ref="M56:M63"/>
    <mergeCell ref="N56:N63"/>
    <mergeCell ref="J48:J55"/>
    <mergeCell ref="K48:K55"/>
    <mergeCell ref="L48:L55"/>
    <mergeCell ref="M48:M55"/>
    <mergeCell ref="N48:N55"/>
    <mergeCell ref="J56:J63"/>
    <mergeCell ref="I46:I47"/>
    <mergeCell ref="B56:B63"/>
    <mergeCell ref="C56:C63"/>
    <mergeCell ref="D56:D63"/>
    <mergeCell ref="E56:E63"/>
    <mergeCell ref="F56:F63"/>
    <mergeCell ref="B48:B55"/>
    <mergeCell ref="C48:C55"/>
    <mergeCell ref="D48:D55"/>
    <mergeCell ref="E48:E55"/>
    <mergeCell ref="F48:F55"/>
    <mergeCell ref="I56:I63"/>
    <mergeCell ref="I48:I55"/>
    <mergeCell ref="J37:J44"/>
    <mergeCell ref="K37:K44"/>
    <mergeCell ref="L37:L44"/>
    <mergeCell ref="M37:M44"/>
    <mergeCell ref="N37:N44"/>
    <mergeCell ref="B45:B47"/>
    <mergeCell ref="C45:C47"/>
    <mergeCell ref="D45:D47"/>
    <mergeCell ref="E45:E47"/>
    <mergeCell ref="F45:F47"/>
    <mergeCell ref="B37:B44"/>
    <mergeCell ref="C37:C44"/>
    <mergeCell ref="D37:D44"/>
    <mergeCell ref="E37:E44"/>
    <mergeCell ref="F37:F44"/>
    <mergeCell ref="I37:I44"/>
    <mergeCell ref="G45:I45"/>
    <mergeCell ref="J45:J47"/>
    <mergeCell ref="K45:K47"/>
    <mergeCell ref="L45:L47"/>
    <mergeCell ref="M45:M47"/>
    <mergeCell ref="N45:N47"/>
    <mergeCell ref="G46:G47"/>
    <mergeCell ref="H46:H47"/>
    <mergeCell ref="I29:I36"/>
    <mergeCell ref="J29:J36"/>
    <mergeCell ref="K29:K36"/>
    <mergeCell ref="L29:L36"/>
    <mergeCell ref="M29:M36"/>
    <mergeCell ref="N29:N36"/>
    <mergeCell ref="J21:J28"/>
    <mergeCell ref="K21:K28"/>
    <mergeCell ref="L21:L28"/>
    <mergeCell ref="M21:M28"/>
    <mergeCell ref="N21:N28"/>
    <mergeCell ref="I21:I28"/>
    <mergeCell ref="B29:B36"/>
    <mergeCell ref="C29:C36"/>
    <mergeCell ref="D29:D36"/>
    <mergeCell ref="E29:E36"/>
    <mergeCell ref="F29:F36"/>
    <mergeCell ref="B21:B28"/>
    <mergeCell ref="C21:C28"/>
    <mergeCell ref="D21:D28"/>
    <mergeCell ref="E21:E28"/>
    <mergeCell ref="F21:F28"/>
    <mergeCell ref="L18:L20"/>
    <mergeCell ref="M18:M20"/>
    <mergeCell ref="N18:N20"/>
    <mergeCell ref="G19:G20"/>
    <mergeCell ref="H19:H20"/>
    <mergeCell ref="I19:I20"/>
    <mergeCell ref="C15:K15"/>
    <mergeCell ref="C16:K16"/>
    <mergeCell ref="B18:B20"/>
    <mergeCell ref="C18:C20"/>
    <mergeCell ref="D18:D20"/>
    <mergeCell ref="E18:E20"/>
    <mergeCell ref="F18:F20"/>
    <mergeCell ref="G18:I18"/>
    <mergeCell ref="J18:J20"/>
    <mergeCell ref="K18:K20"/>
  </mergeCells>
  <dataValidations count="1">
    <dataValidation type="list" allowBlank="1" showInputMessage="1" showErrorMessage="1" sqref="J48:J79 J21:J44 F48:F79 F83:F122 F21:F44 J83:J122" xr:uid="{9E260860-C843-4A02-A58B-7824F4495D4E}">
      <formula1>"1,2,3"</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02AD9-11F5-4CB5-9B7A-5099B3947221}">
  <sheetPr>
    <tabColor theme="7" tint="-0.249977111117893"/>
  </sheetPr>
  <dimension ref="A1:N138"/>
  <sheetViews>
    <sheetView topLeftCell="D1" workbookViewId="0">
      <selection activeCell="I17" sqref="I17:I18"/>
    </sheetView>
  </sheetViews>
  <sheetFormatPr defaultColWidth="9.140625" defaultRowHeight="32.25" customHeight="1"/>
  <cols>
    <col min="1" max="1" width="2.5703125" style="91" customWidth="1"/>
    <col min="2" max="2" width="4.42578125" style="91" hidden="1" customWidth="1"/>
    <col min="3" max="3" width="37.85546875" style="91" customWidth="1"/>
    <col min="4" max="4" width="37.85546875" style="119" customWidth="1"/>
    <col min="5" max="5" width="62.28515625" style="119" customWidth="1"/>
    <col min="6" max="6" width="7.42578125" style="91" customWidth="1"/>
    <col min="7" max="7" width="3.5703125" style="91" bestFit="1" customWidth="1"/>
    <col min="8" max="8" width="36.28515625" style="91" customWidth="1"/>
    <col min="9" max="9" width="55.28515625" style="91" customWidth="1"/>
    <col min="10" max="10" width="7.42578125" style="91" customWidth="1"/>
    <col min="11" max="11" width="10.28515625" style="91" customWidth="1"/>
    <col min="12" max="14" width="9.140625" style="114"/>
    <col min="15" max="16384" width="9.140625" style="91"/>
  </cols>
  <sheetData>
    <row r="1" spans="2:14" ht="16.5"/>
    <row r="2" spans="2:14" ht="16.5"/>
    <row r="3" spans="2:14" ht="16.5"/>
    <row r="4" spans="2:14" ht="16.5"/>
    <row r="5" spans="2:14" ht="16.5"/>
    <row r="6" spans="2:14" ht="16.5"/>
    <row r="7" spans="2:14" ht="16.5"/>
    <row r="9" spans="2:14" ht="16.5"/>
    <row r="11" spans="2:14" ht="16.5">
      <c r="C11" s="120"/>
      <c r="D11" s="121"/>
      <c r="E11" s="121"/>
      <c r="F11" s="120"/>
      <c r="G11" s="120"/>
      <c r="H11" s="120"/>
      <c r="I11" s="120"/>
    </row>
    <row r="12" spans="2:14" ht="26.25" customHeight="1">
      <c r="C12" s="392" t="s">
        <v>66</v>
      </c>
      <c r="D12" s="392"/>
      <c r="E12" s="392"/>
      <c r="F12" s="392"/>
      <c r="G12" s="392"/>
      <c r="H12" s="392"/>
      <c r="I12" s="392"/>
      <c r="J12" s="392"/>
      <c r="K12" s="392"/>
    </row>
    <row r="13" spans="2:14" ht="66.75" customHeight="1">
      <c r="C13" s="237" t="s">
        <v>543</v>
      </c>
      <c r="D13" s="237"/>
      <c r="E13" s="237"/>
      <c r="F13" s="237"/>
      <c r="G13" s="237"/>
      <c r="H13" s="237"/>
      <c r="I13" s="237"/>
      <c r="J13" s="237"/>
      <c r="K13" s="237"/>
    </row>
    <row r="14" spans="2:14" ht="16.5"/>
    <row r="15" spans="2:14" ht="12.75" customHeight="1">
      <c r="B15" s="393" t="s">
        <v>83</v>
      </c>
      <c r="C15" s="393" t="s">
        <v>544</v>
      </c>
      <c r="D15" s="391" t="s">
        <v>149</v>
      </c>
      <c r="E15" s="395" t="s">
        <v>86</v>
      </c>
      <c r="F15" s="398" t="s">
        <v>318</v>
      </c>
      <c r="G15" s="390" t="s">
        <v>88</v>
      </c>
      <c r="H15" s="390"/>
      <c r="I15" s="390"/>
      <c r="J15" s="398" t="s">
        <v>319</v>
      </c>
      <c r="K15" s="399" t="s">
        <v>150</v>
      </c>
      <c r="L15" s="325"/>
      <c r="M15" s="325"/>
      <c r="N15" s="325"/>
    </row>
    <row r="16" spans="2:14" ht="15" customHeight="1">
      <c r="B16" s="394"/>
      <c r="C16" s="394"/>
      <c r="D16" s="391"/>
      <c r="E16" s="396"/>
      <c r="F16" s="398"/>
      <c r="G16" s="390"/>
      <c r="H16" s="390"/>
      <c r="I16" s="390"/>
      <c r="J16" s="398"/>
      <c r="K16" s="399"/>
      <c r="L16" s="325"/>
      <c r="M16" s="325"/>
      <c r="N16" s="325"/>
    </row>
    <row r="17" spans="2:14" ht="27.75" customHeight="1">
      <c r="B17" s="394"/>
      <c r="C17" s="394"/>
      <c r="D17" s="391"/>
      <c r="E17" s="396"/>
      <c r="F17" s="398"/>
      <c r="G17" s="390" t="s">
        <v>45</v>
      </c>
      <c r="H17" s="391" t="s">
        <v>92</v>
      </c>
      <c r="I17" s="391" t="s">
        <v>93</v>
      </c>
      <c r="J17" s="398"/>
      <c r="K17" s="399"/>
      <c r="L17" s="325"/>
      <c r="M17" s="325"/>
      <c r="N17" s="325"/>
    </row>
    <row r="18" spans="2:14" ht="72" customHeight="1" thickBot="1">
      <c r="B18" s="394"/>
      <c r="C18" s="394"/>
      <c r="D18" s="391"/>
      <c r="E18" s="397"/>
      <c r="F18" s="398"/>
      <c r="G18" s="390"/>
      <c r="H18" s="390"/>
      <c r="I18" s="390"/>
      <c r="J18" s="398"/>
      <c r="K18" s="400"/>
      <c r="L18" s="325"/>
      <c r="M18" s="325"/>
      <c r="N18" s="325"/>
    </row>
    <row r="19" spans="2:14" ht="33" customHeight="1">
      <c r="B19" s="263" t="str">
        <f>+LEFT(C19,4)</f>
        <v>13.1</v>
      </c>
      <c r="C19" s="404" t="s">
        <v>545</v>
      </c>
      <c r="D19" s="269" t="s">
        <v>546</v>
      </c>
      <c r="E19" s="272" t="s">
        <v>547</v>
      </c>
      <c r="F19" s="275">
        <v>3</v>
      </c>
      <c r="G19" s="101">
        <v>1</v>
      </c>
      <c r="H19" s="108" t="s">
        <v>548</v>
      </c>
      <c r="I19" s="278" t="s">
        <v>549</v>
      </c>
      <c r="J19" s="281">
        <v>3</v>
      </c>
      <c r="K19" s="284" t="s">
        <v>107</v>
      </c>
      <c r="L19" s="261">
        <v>300</v>
      </c>
      <c r="M19" s="333">
        <v>4.4569000000000001</v>
      </c>
      <c r="N19" s="333">
        <v>304.45690000000002</v>
      </c>
    </row>
    <row r="20" spans="2:14" ht="33">
      <c r="B20" s="264"/>
      <c r="C20" s="402"/>
      <c r="D20" s="270"/>
      <c r="E20" s="273"/>
      <c r="F20" s="276"/>
      <c r="G20" s="103">
        <v>2</v>
      </c>
      <c r="H20" s="109" t="s">
        <v>550</v>
      </c>
      <c r="I20" s="279"/>
      <c r="J20" s="282"/>
      <c r="K20" s="285"/>
      <c r="L20" s="261"/>
      <c r="M20" s="333"/>
      <c r="N20" s="333"/>
    </row>
    <row r="21" spans="2:14" ht="66">
      <c r="B21" s="264"/>
      <c r="C21" s="402"/>
      <c r="D21" s="270"/>
      <c r="E21" s="273"/>
      <c r="F21" s="276"/>
      <c r="G21" s="103">
        <v>3</v>
      </c>
      <c r="H21" s="110" t="s">
        <v>551</v>
      </c>
      <c r="I21" s="279"/>
      <c r="J21" s="282"/>
      <c r="K21" s="285"/>
      <c r="L21" s="261"/>
      <c r="M21" s="333"/>
      <c r="N21" s="333"/>
    </row>
    <row r="22" spans="2:14" ht="63" customHeight="1">
      <c r="B22" s="264"/>
      <c r="C22" s="402"/>
      <c r="D22" s="270"/>
      <c r="E22" s="273"/>
      <c r="F22" s="276"/>
      <c r="G22" s="103">
        <v>4</v>
      </c>
      <c r="H22" s="110" t="s">
        <v>552</v>
      </c>
      <c r="I22" s="279"/>
      <c r="J22" s="282"/>
      <c r="K22" s="285"/>
      <c r="L22" s="261"/>
      <c r="M22" s="333"/>
      <c r="N22" s="333"/>
    </row>
    <row r="23" spans="2:14" ht="132">
      <c r="B23" s="264"/>
      <c r="C23" s="402"/>
      <c r="D23" s="270"/>
      <c r="E23" s="273"/>
      <c r="F23" s="276"/>
      <c r="G23" s="103">
        <v>5</v>
      </c>
      <c r="H23" s="110" t="s">
        <v>553</v>
      </c>
      <c r="I23" s="279"/>
      <c r="J23" s="282"/>
      <c r="K23" s="285"/>
      <c r="L23" s="261"/>
      <c r="M23" s="333"/>
      <c r="N23" s="333"/>
    </row>
    <row r="24" spans="2:14" ht="33">
      <c r="B24" s="264"/>
      <c r="C24" s="402"/>
      <c r="D24" s="270"/>
      <c r="E24" s="273"/>
      <c r="F24" s="276"/>
      <c r="G24" s="103">
        <v>6</v>
      </c>
      <c r="H24" s="111" t="s">
        <v>554</v>
      </c>
      <c r="I24" s="279"/>
      <c r="J24" s="282"/>
      <c r="K24" s="285"/>
      <c r="L24" s="261"/>
      <c r="M24" s="333"/>
      <c r="N24" s="333"/>
    </row>
    <row r="25" spans="2:14" ht="16.5">
      <c r="B25" s="264"/>
      <c r="C25" s="402"/>
      <c r="D25" s="270"/>
      <c r="E25" s="273"/>
      <c r="F25" s="276"/>
      <c r="G25" s="103">
        <v>7</v>
      </c>
      <c r="H25" s="111" t="s">
        <v>555</v>
      </c>
      <c r="I25" s="279"/>
      <c r="J25" s="282"/>
      <c r="K25" s="285"/>
      <c r="L25" s="261"/>
      <c r="M25" s="333"/>
      <c r="N25" s="333"/>
    </row>
    <row r="26" spans="2:14" ht="17.25" thickBot="1">
      <c r="B26" s="265"/>
      <c r="C26" s="403"/>
      <c r="D26" s="271"/>
      <c r="E26" s="274"/>
      <c r="F26" s="277"/>
      <c r="G26" s="112">
        <v>8</v>
      </c>
      <c r="H26" s="113" t="s">
        <v>556</v>
      </c>
      <c r="I26" s="280"/>
      <c r="J26" s="283"/>
      <c r="K26" s="286"/>
      <c r="L26" s="261"/>
      <c r="M26" s="333"/>
      <c r="N26" s="333"/>
    </row>
    <row r="27" spans="2:14" ht="16.5" customHeight="1">
      <c r="B27" s="263" t="str">
        <f>+LEFT(C27,4)</f>
        <v>13.2</v>
      </c>
      <c r="C27" s="401" t="s">
        <v>557</v>
      </c>
      <c r="D27" s="269" t="s">
        <v>558</v>
      </c>
      <c r="E27" s="272" t="s">
        <v>559</v>
      </c>
      <c r="F27" s="275">
        <v>3</v>
      </c>
      <c r="G27" s="101">
        <v>1</v>
      </c>
      <c r="H27" s="108" t="s">
        <v>560</v>
      </c>
      <c r="I27" s="278" t="s">
        <v>561</v>
      </c>
      <c r="J27" s="281">
        <v>3</v>
      </c>
      <c r="K27" s="284" t="s">
        <v>107</v>
      </c>
      <c r="L27" s="261">
        <v>300</v>
      </c>
      <c r="M27" s="333">
        <v>4.5632000000000001</v>
      </c>
      <c r="N27" s="333">
        <v>304.56319999999999</v>
      </c>
    </row>
    <row r="28" spans="2:14" ht="16.5">
      <c r="B28" s="264"/>
      <c r="C28" s="402"/>
      <c r="D28" s="270"/>
      <c r="E28" s="273"/>
      <c r="F28" s="276"/>
      <c r="G28" s="103">
        <v>2</v>
      </c>
      <c r="H28" s="109" t="s">
        <v>562</v>
      </c>
      <c r="I28" s="279"/>
      <c r="J28" s="282"/>
      <c r="K28" s="285"/>
      <c r="L28" s="261"/>
      <c r="M28" s="333"/>
      <c r="N28" s="333"/>
    </row>
    <row r="29" spans="2:14" ht="16.5">
      <c r="B29" s="264"/>
      <c r="C29" s="402"/>
      <c r="D29" s="270"/>
      <c r="E29" s="273"/>
      <c r="F29" s="276"/>
      <c r="G29" s="103">
        <v>3</v>
      </c>
      <c r="H29" s="110" t="s">
        <v>563</v>
      </c>
      <c r="I29" s="279"/>
      <c r="J29" s="282"/>
      <c r="K29" s="285"/>
      <c r="L29" s="261"/>
      <c r="M29" s="333"/>
      <c r="N29" s="333"/>
    </row>
    <row r="30" spans="2:14" ht="16.5">
      <c r="B30" s="264"/>
      <c r="C30" s="402"/>
      <c r="D30" s="270"/>
      <c r="E30" s="273"/>
      <c r="F30" s="276"/>
      <c r="G30" s="103">
        <v>4</v>
      </c>
      <c r="H30" s="110" t="s">
        <v>564</v>
      </c>
      <c r="I30" s="279"/>
      <c r="J30" s="282"/>
      <c r="K30" s="285"/>
      <c r="L30" s="261"/>
      <c r="M30" s="333"/>
      <c r="N30" s="333"/>
    </row>
    <row r="31" spans="2:14" ht="16.5">
      <c r="B31" s="264"/>
      <c r="C31" s="402"/>
      <c r="D31" s="270"/>
      <c r="E31" s="273"/>
      <c r="F31" s="276"/>
      <c r="G31" s="103">
        <v>5</v>
      </c>
      <c r="H31" s="110" t="s">
        <v>556</v>
      </c>
      <c r="I31" s="279"/>
      <c r="J31" s="282"/>
      <c r="K31" s="285"/>
      <c r="L31" s="261"/>
      <c r="M31" s="333"/>
      <c r="N31" s="333"/>
    </row>
    <row r="32" spans="2:14" ht="16.5">
      <c r="B32" s="264"/>
      <c r="C32" s="402"/>
      <c r="D32" s="270"/>
      <c r="E32" s="273"/>
      <c r="F32" s="276"/>
      <c r="G32" s="103">
        <v>6</v>
      </c>
      <c r="H32" s="111" t="s">
        <v>565</v>
      </c>
      <c r="I32" s="279"/>
      <c r="J32" s="282"/>
      <c r="K32" s="285"/>
      <c r="L32" s="261"/>
      <c r="M32" s="333"/>
      <c r="N32" s="333"/>
    </row>
    <row r="33" spans="1:14" ht="33">
      <c r="B33" s="264"/>
      <c r="C33" s="402"/>
      <c r="D33" s="270"/>
      <c r="E33" s="273"/>
      <c r="F33" s="276"/>
      <c r="G33" s="103">
        <v>7</v>
      </c>
      <c r="H33" s="110" t="s">
        <v>566</v>
      </c>
      <c r="I33" s="279"/>
      <c r="J33" s="282"/>
      <c r="K33" s="285"/>
      <c r="L33" s="261"/>
      <c r="M33" s="333"/>
      <c r="N33" s="333"/>
    </row>
    <row r="34" spans="1:14" ht="90" customHeight="1" thickBot="1">
      <c r="B34" s="265"/>
      <c r="C34" s="403"/>
      <c r="D34" s="271"/>
      <c r="E34" s="274"/>
      <c r="F34" s="277"/>
      <c r="G34" s="112">
        <v>8</v>
      </c>
      <c r="H34" s="113"/>
      <c r="I34" s="280"/>
      <c r="J34" s="283"/>
      <c r="K34" s="286"/>
      <c r="L34" s="261"/>
      <c r="M34" s="333"/>
      <c r="N34" s="333"/>
    </row>
    <row r="35" spans="1:14" ht="16.5" customHeight="1">
      <c r="B35" s="263" t="str">
        <f>+LEFT(C35,4)</f>
        <v>13.3</v>
      </c>
      <c r="C35" s="401" t="s">
        <v>567</v>
      </c>
      <c r="D35" s="269" t="s">
        <v>558</v>
      </c>
      <c r="E35" s="272" t="s">
        <v>568</v>
      </c>
      <c r="F35" s="275">
        <v>3</v>
      </c>
      <c r="G35" s="101">
        <v>1</v>
      </c>
      <c r="H35" s="108" t="s">
        <v>569</v>
      </c>
      <c r="I35" s="278" t="s">
        <v>570</v>
      </c>
      <c r="J35" s="281">
        <v>3</v>
      </c>
      <c r="K35" s="284" t="s">
        <v>107</v>
      </c>
      <c r="L35" s="261">
        <v>300</v>
      </c>
      <c r="M35" s="333">
        <v>4.6321000000000003</v>
      </c>
      <c r="N35" s="333">
        <v>304.63209999999998</v>
      </c>
    </row>
    <row r="36" spans="1:14" ht="16.5">
      <c r="B36" s="264"/>
      <c r="C36" s="402"/>
      <c r="D36" s="270"/>
      <c r="E36" s="273"/>
      <c r="F36" s="276"/>
      <c r="G36" s="103">
        <v>2</v>
      </c>
      <c r="H36" s="109" t="s">
        <v>571</v>
      </c>
      <c r="I36" s="279"/>
      <c r="J36" s="282"/>
      <c r="K36" s="285"/>
      <c r="L36" s="261"/>
      <c r="M36" s="333"/>
      <c r="N36" s="333"/>
    </row>
    <row r="37" spans="1:14" ht="22.5" customHeight="1">
      <c r="B37" s="264"/>
      <c r="C37" s="402"/>
      <c r="D37" s="270"/>
      <c r="E37" s="273"/>
      <c r="F37" s="276"/>
      <c r="G37" s="103">
        <v>3</v>
      </c>
      <c r="H37" s="110" t="s">
        <v>572</v>
      </c>
      <c r="I37" s="279"/>
      <c r="J37" s="282"/>
      <c r="K37" s="285"/>
      <c r="L37" s="261"/>
      <c r="M37" s="333"/>
      <c r="N37" s="333"/>
    </row>
    <row r="38" spans="1:14" ht="33">
      <c r="B38" s="264"/>
      <c r="C38" s="402"/>
      <c r="D38" s="270"/>
      <c r="E38" s="273"/>
      <c r="F38" s="276"/>
      <c r="G38" s="103">
        <v>4</v>
      </c>
      <c r="H38" s="110" t="s">
        <v>573</v>
      </c>
      <c r="I38" s="279"/>
      <c r="J38" s="282"/>
      <c r="K38" s="285"/>
      <c r="L38" s="261"/>
      <c r="M38" s="333"/>
      <c r="N38" s="333"/>
    </row>
    <row r="39" spans="1:14" ht="49.5">
      <c r="B39" s="264"/>
      <c r="C39" s="402"/>
      <c r="D39" s="270"/>
      <c r="E39" s="273"/>
      <c r="F39" s="276"/>
      <c r="G39" s="103">
        <v>5</v>
      </c>
      <c r="H39" s="110" t="s">
        <v>574</v>
      </c>
      <c r="I39" s="279"/>
      <c r="J39" s="282"/>
      <c r="K39" s="285"/>
      <c r="L39" s="261"/>
      <c r="M39" s="333"/>
      <c r="N39" s="333"/>
    </row>
    <row r="40" spans="1:14" ht="16.5">
      <c r="B40" s="264"/>
      <c r="C40" s="402"/>
      <c r="D40" s="270"/>
      <c r="E40" s="273"/>
      <c r="F40" s="276"/>
      <c r="G40" s="103">
        <v>6</v>
      </c>
      <c r="H40" s="111" t="s">
        <v>575</v>
      </c>
      <c r="I40" s="279"/>
      <c r="J40" s="282"/>
      <c r="K40" s="285"/>
      <c r="L40" s="261"/>
      <c r="M40" s="333"/>
      <c r="N40" s="333"/>
    </row>
    <row r="41" spans="1:14" ht="16.5">
      <c r="B41" s="264"/>
      <c r="C41" s="402"/>
      <c r="D41" s="270"/>
      <c r="E41" s="273"/>
      <c r="F41" s="276"/>
      <c r="G41" s="103">
        <v>7</v>
      </c>
      <c r="H41" s="111" t="s">
        <v>576</v>
      </c>
      <c r="I41" s="279"/>
      <c r="J41" s="282"/>
      <c r="K41" s="285"/>
      <c r="L41" s="261"/>
      <c r="M41" s="333"/>
      <c r="N41" s="333"/>
    </row>
    <row r="42" spans="1:14" ht="17.25" thickBot="1">
      <c r="B42" s="265"/>
      <c r="C42" s="403"/>
      <c r="D42" s="271"/>
      <c r="E42" s="274"/>
      <c r="F42" s="277"/>
      <c r="G42" s="112">
        <v>8</v>
      </c>
      <c r="H42" s="113"/>
      <c r="I42" s="280"/>
      <c r="J42" s="283"/>
      <c r="K42" s="286"/>
      <c r="L42" s="261"/>
      <c r="M42" s="333"/>
      <c r="N42" s="333"/>
    </row>
    <row r="43" spans="1:14" ht="16.5" customHeight="1">
      <c r="A43" s="405"/>
      <c r="B43" s="263" t="str">
        <f>+LEFT(C43,4)</f>
        <v>13.4</v>
      </c>
      <c r="C43" s="401" t="s">
        <v>577</v>
      </c>
      <c r="D43" s="269" t="s">
        <v>558</v>
      </c>
      <c r="E43" s="272" t="s">
        <v>578</v>
      </c>
      <c r="F43" s="275">
        <v>3</v>
      </c>
      <c r="G43" s="101">
        <v>1</v>
      </c>
      <c r="H43" s="108" t="s">
        <v>579</v>
      </c>
      <c r="I43" s="278" t="s">
        <v>580</v>
      </c>
      <c r="J43" s="281">
        <v>3</v>
      </c>
      <c r="K43" s="284" t="s">
        <v>107</v>
      </c>
      <c r="L43" s="261">
        <v>300</v>
      </c>
      <c r="M43" s="333">
        <v>4.7896000000000001</v>
      </c>
      <c r="N43" s="333">
        <v>304.78960000000001</v>
      </c>
    </row>
    <row r="44" spans="1:14" ht="33">
      <c r="A44" s="405"/>
      <c r="B44" s="264"/>
      <c r="C44" s="402"/>
      <c r="D44" s="270"/>
      <c r="E44" s="273"/>
      <c r="F44" s="276"/>
      <c r="G44" s="103">
        <v>2</v>
      </c>
      <c r="H44" s="109" t="s">
        <v>581</v>
      </c>
      <c r="I44" s="279"/>
      <c r="J44" s="282"/>
      <c r="K44" s="285"/>
      <c r="L44" s="261"/>
      <c r="M44" s="333"/>
      <c r="N44" s="333"/>
    </row>
    <row r="45" spans="1:14" ht="49.5">
      <c r="B45" s="264"/>
      <c r="C45" s="402"/>
      <c r="D45" s="270"/>
      <c r="E45" s="273"/>
      <c r="F45" s="276"/>
      <c r="G45" s="103">
        <v>3</v>
      </c>
      <c r="H45" s="110" t="s">
        <v>582</v>
      </c>
      <c r="I45" s="279"/>
      <c r="J45" s="282"/>
      <c r="K45" s="285"/>
      <c r="L45" s="261"/>
      <c r="M45" s="333"/>
      <c r="N45" s="333"/>
    </row>
    <row r="46" spans="1:14" ht="51.75" customHeight="1">
      <c r="B46" s="264"/>
      <c r="C46" s="402"/>
      <c r="D46" s="270"/>
      <c r="E46" s="273"/>
      <c r="F46" s="276"/>
      <c r="G46" s="103">
        <v>4</v>
      </c>
      <c r="H46" s="110" t="s">
        <v>583</v>
      </c>
      <c r="I46" s="279"/>
      <c r="J46" s="282"/>
      <c r="K46" s="285"/>
      <c r="L46" s="261"/>
      <c r="M46" s="333"/>
      <c r="N46" s="333"/>
    </row>
    <row r="47" spans="1:14" ht="49.5">
      <c r="B47" s="264"/>
      <c r="C47" s="402"/>
      <c r="D47" s="270"/>
      <c r="E47" s="273"/>
      <c r="F47" s="276"/>
      <c r="G47" s="103">
        <v>5</v>
      </c>
      <c r="H47" s="110" t="s">
        <v>574</v>
      </c>
      <c r="I47" s="279"/>
      <c r="J47" s="282"/>
      <c r="K47" s="285"/>
      <c r="L47" s="261"/>
      <c r="M47" s="333"/>
      <c r="N47" s="333"/>
    </row>
    <row r="48" spans="1:14" ht="16.5">
      <c r="B48" s="264"/>
      <c r="C48" s="402"/>
      <c r="D48" s="270"/>
      <c r="E48" s="273"/>
      <c r="F48" s="276"/>
      <c r="G48" s="103">
        <v>6</v>
      </c>
      <c r="H48" s="111" t="s">
        <v>584</v>
      </c>
      <c r="I48" s="279"/>
      <c r="J48" s="282"/>
      <c r="K48" s="285"/>
      <c r="L48" s="261"/>
      <c r="M48" s="333"/>
      <c r="N48" s="333"/>
    </row>
    <row r="49" spans="2:14" ht="33">
      <c r="B49" s="264"/>
      <c r="C49" s="402"/>
      <c r="D49" s="270"/>
      <c r="E49" s="273"/>
      <c r="F49" s="276"/>
      <c r="G49" s="103">
        <v>7</v>
      </c>
      <c r="H49" s="111" t="s">
        <v>585</v>
      </c>
      <c r="I49" s="279"/>
      <c r="J49" s="282"/>
      <c r="K49" s="285"/>
      <c r="L49" s="261"/>
      <c r="M49" s="333"/>
      <c r="N49" s="333"/>
    </row>
    <row r="50" spans="2:14" ht="39" customHeight="1" thickBot="1">
      <c r="B50" s="265"/>
      <c r="C50" s="403"/>
      <c r="D50" s="271"/>
      <c r="E50" s="274"/>
      <c r="F50" s="277"/>
      <c r="G50" s="112">
        <v>8</v>
      </c>
      <c r="H50" s="113" t="s">
        <v>586</v>
      </c>
      <c r="I50" s="280"/>
      <c r="J50" s="283"/>
      <c r="K50" s="286"/>
      <c r="L50" s="261"/>
      <c r="M50" s="333"/>
      <c r="N50" s="333"/>
    </row>
    <row r="51" spans="2:14" ht="12.75" customHeight="1">
      <c r="B51" s="409"/>
      <c r="C51" s="409" t="s">
        <v>587</v>
      </c>
      <c r="D51" s="391" t="s">
        <v>149</v>
      </c>
      <c r="E51" s="395" t="s">
        <v>86</v>
      </c>
      <c r="F51" s="398" t="s">
        <v>318</v>
      </c>
      <c r="G51" s="390" t="s">
        <v>88</v>
      </c>
      <c r="H51" s="390"/>
      <c r="I51" s="390"/>
      <c r="J51" s="398" t="s">
        <v>319</v>
      </c>
      <c r="K51" s="399" t="s">
        <v>150</v>
      </c>
      <c r="L51" s="325"/>
      <c r="M51" s="325"/>
      <c r="N51" s="325"/>
    </row>
    <row r="52" spans="2:14" ht="15" customHeight="1">
      <c r="B52" s="394"/>
      <c r="C52" s="394"/>
      <c r="D52" s="391"/>
      <c r="E52" s="396"/>
      <c r="F52" s="398"/>
      <c r="G52" s="390"/>
      <c r="H52" s="390"/>
      <c r="I52" s="390"/>
      <c r="J52" s="398"/>
      <c r="K52" s="399"/>
      <c r="L52" s="325"/>
      <c r="M52" s="325"/>
      <c r="N52" s="325"/>
    </row>
    <row r="53" spans="2:14" ht="27.75" customHeight="1">
      <c r="B53" s="394"/>
      <c r="C53" s="394"/>
      <c r="D53" s="391"/>
      <c r="E53" s="396"/>
      <c r="F53" s="398"/>
      <c r="G53" s="390" t="s">
        <v>45</v>
      </c>
      <c r="H53" s="391" t="s">
        <v>92</v>
      </c>
      <c r="I53" s="391" t="s">
        <v>93</v>
      </c>
      <c r="J53" s="398"/>
      <c r="K53" s="399"/>
      <c r="L53" s="325"/>
      <c r="M53" s="325"/>
      <c r="N53" s="325"/>
    </row>
    <row r="54" spans="2:14" ht="87.75" customHeight="1" thickBot="1">
      <c r="B54" s="394"/>
      <c r="C54" s="394"/>
      <c r="D54" s="391"/>
      <c r="E54" s="397"/>
      <c r="F54" s="398"/>
      <c r="G54" s="390"/>
      <c r="H54" s="390"/>
      <c r="I54" s="390"/>
      <c r="J54" s="398"/>
      <c r="K54" s="400"/>
      <c r="L54" s="325"/>
      <c r="M54" s="325"/>
      <c r="N54" s="325"/>
    </row>
    <row r="55" spans="2:14" s="122" customFormat="1" ht="16.5" customHeight="1">
      <c r="B55" s="263" t="str">
        <f>+LEFT(C55,4)</f>
        <v>14.1</v>
      </c>
      <c r="C55" s="406" t="s">
        <v>588</v>
      </c>
      <c r="D55" s="269" t="s">
        <v>589</v>
      </c>
      <c r="E55" s="272" t="s">
        <v>590</v>
      </c>
      <c r="F55" s="275">
        <v>3</v>
      </c>
      <c r="G55" s="101">
        <v>1</v>
      </c>
      <c r="H55" s="108" t="s">
        <v>591</v>
      </c>
      <c r="I55" s="278" t="s">
        <v>592</v>
      </c>
      <c r="J55" s="281">
        <v>3</v>
      </c>
      <c r="K55" s="284" t="s">
        <v>107</v>
      </c>
      <c r="L55" s="333">
        <v>300</v>
      </c>
      <c r="M55" s="333">
        <v>4.8964999999999996</v>
      </c>
      <c r="N55" s="333">
        <v>304.8965</v>
      </c>
    </row>
    <row r="56" spans="2:14" s="122" customFormat="1" ht="16.5">
      <c r="B56" s="264"/>
      <c r="C56" s="407"/>
      <c r="D56" s="270"/>
      <c r="E56" s="273"/>
      <c r="F56" s="276"/>
      <c r="G56" s="103">
        <v>2</v>
      </c>
      <c r="H56" s="109" t="s">
        <v>593</v>
      </c>
      <c r="I56" s="279"/>
      <c r="J56" s="282"/>
      <c r="K56" s="285"/>
      <c r="L56" s="333"/>
      <c r="M56" s="333"/>
      <c r="N56" s="333"/>
    </row>
    <row r="57" spans="2:14" s="122" customFormat="1" ht="16.5">
      <c r="B57" s="264"/>
      <c r="C57" s="407"/>
      <c r="D57" s="270"/>
      <c r="E57" s="273"/>
      <c r="F57" s="276"/>
      <c r="G57" s="103">
        <v>3</v>
      </c>
      <c r="H57" s="110" t="s">
        <v>594</v>
      </c>
      <c r="I57" s="279"/>
      <c r="J57" s="282"/>
      <c r="K57" s="285"/>
      <c r="L57" s="333"/>
      <c r="M57" s="333"/>
      <c r="N57" s="333"/>
    </row>
    <row r="58" spans="2:14" s="122" customFormat="1" ht="16.5">
      <c r="B58" s="264"/>
      <c r="C58" s="407"/>
      <c r="D58" s="270"/>
      <c r="E58" s="273"/>
      <c r="F58" s="276"/>
      <c r="G58" s="103">
        <v>4</v>
      </c>
      <c r="H58" s="110" t="s">
        <v>595</v>
      </c>
      <c r="I58" s="279"/>
      <c r="J58" s="282"/>
      <c r="K58" s="285"/>
      <c r="L58" s="333"/>
      <c r="M58" s="333"/>
      <c r="N58" s="333"/>
    </row>
    <row r="59" spans="2:14" s="122" customFormat="1" ht="16.5">
      <c r="B59" s="264"/>
      <c r="C59" s="407"/>
      <c r="D59" s="270"/>
      <c r="E59" s="273"/>
      <c r="F59" s="276"/>
      <c r="G59" s="103">
        <v>5</v>
      </c>
      <c r="H59" s="110" t="s">
        <v>596</v>
      </c>
      <c r="I59" s="279"/>
      <c r="J59" s="282"/>
      <c r="K59" s="285"/>
      <c r="L59" s="333"/>
      <c r="M59" s="333"/>
      <c r="N59" s="333"/>
    </row>
    <row r="60" spans="2:14" s="122" customFormat="1" ht="16.5">
      <c r="B60" s="264"/>
      <c r="C60" s="407"/>
      <c r="D60" s="270"/>
      <c r="E60" s="273"/>
      <c r="F60" s="276"/>
      <c r="G60" s="103">
        <v>6</v>
      </c>
      <c r="H60" s="111" t="s">
        <v>597</v>
      </c>
      <c r="I60" s="279"/>
      <c r="J60" s="282"/>
      <c r="K60" s="285"/>
      <c r="L60" s="333"/>
      <c r="M60" s="333"/>
      <c r="N60" s="333"/>
    </row>
    <row r="61" spans="2:14" s="122" customFormat="1" ht="16.5">
      <c r="B61" s="264"/>
      <c r="C61" s="407"/>
      <c r="D61" s="270"/>
      <c r="E61" s="273"/>
      <c r="F61" s="276"/>
      <c r="G61" s="103">
        <v>7</v>
      </c>
      <c r="H61" s="111" t="s">
        <v>598</v>
      </c>
      <c r="I61" s="279"/>
      <c r="J61" s="282"/>
      <c r="K61" s="285"/>
      <c r="L61" s="333"/>
      <c r="M61" s="333"/>
      <c r="N61" s="333"/>
    </row>
    <row r="62" spans="2:14" s="122" customFormat="1" ht="17.25" thickBot="1">
      <c r="B62" s="265"/>
      <c r="C62" s="408"/>
      <c r="D62" s="271"/>
      <c r="E62" s="274"/>
      <c r="F62" s="277"/>
      <c r="G62" s="112">
        <v>8</v>
      </c>
      <c r="H62" s="113" t="s">
        <v>599</v>
      </c>
      <c r="I62" s="280"/>
      <c r="J62" s="283"/>
      <c r="K62" s="286"/>
      <c r="L62" s="333"/>
      <c r="M62" s="333"/>
      <c r="N62" s="333"/>
    </row>
    <row r="63" spans="2:14" ht="16.5" customHeight="1">
      <c r="B63" s="263" t="str">
        <f>+LEFT(C63,4)</f>
        <v>14.2</v>
      </c>
      <c r="C63" s="413" t="s">
        <v>600</v>
      </c>
      <c r="D63" s="269" t="s">
        <v>589</v>
      </c>
      <c r="E63" s="272" t="s">
        <v>601</v>
      </c>
      <c r="F63" s="275">
        <v>3</v>
      </c>
      <c r="G63" s="101">
        <v>1</v>
      </c>
      <c r="H63" s="108" t="s">
        <v>596</v>
      </c>
      <c r="I63" s="278" t="s">
        <v>602</v>
      </c>
      <c r="J63" s="281">
        <v>3</v>
      </c>
      <c r="K63" s="284" t="s">
        <v>107</v>
      </c>
      <c r="L63" s="261">
        <v>300</v>
      </c>
      <c r="M63" s="333">
        <v>4.9854000000000003</v>
      </c>
      <c r="N63" s="333">
        <v>304.98540000000003</v>
      </c>
    </row>
    <row r="64" spans="2:14" ht="16.5">
      <c r="B64" s="264"/>
      <c r="C64" s="414"/>
      <c r="D64" s="270"/>
      <c r="E64" s="273"/>
      <c r="F64" s="276"/>
      <c r="G64" s="103">
        <v>2</v>
      </c>
      <c r="H64" s="109" t="s">
        <v>413</v>
      </c>
      <c r="I64" s="279"/>
      <c r="J64" s="282"/>
      <c r="K64" s="285"/>
      <c r="L64" s="261"/>
      <c r="M64" s="333"/>
      <c r="N64" s="333"/>
    </row>
    <row r="65" spans="2:14" ht="61.5" customHeight="1">
      <c r="B65" s="264"/>
      <c r="C65" s="414"/>
      <c r="D65" s="270"/>
      <c r="E65" s="273"/>
      <c r="F65" s="276"/>
      <c r="G65" s="103">
        <v>3</v>
      </c>
      <c r="H65" s="110" t="s">
        <v>603</v>
      </c>
      <c r="I65" s="279"/>
      <c r="J65" s="282"/>
      <c r="K65" s="285"/>
      <c r="L65" s="261"/>
      <c r="M65" s="333"/>
      <c r="N65" s="333"/>
    </row>
    <row r="66" spans="2:14" ht="30.75" customHeight="1">
      <c r="B66" s="264"/>
      <c r="C66" s="414"/>
      <c r="D66" s="270"/>
      <c r="E66" s="273"/>
      <c r="F66" s="276"/>
      <c r="G66" s="103">
        <v>4</v>
      </c>
      <c r="H66" s="110" t="s">
        <v>604</v>
      </c>
      <c r="I66" s="279"/>
      <c r="J66" s="282"/>
      <c r="K66" s="285"/>
      <c r="L66" s="261"/>
      <c r="M66" s="333"/>
      <c r="N66" s="333"/>
    </row>
    <row r="67" spans="2:14" ht="24.75" customHeight="1">
      <c r="B67" s="264"/>
      <c r="C67" s="414"/>
      <c r="D67" s="270"/>
      <c r="E67" s="273"/>
      <c r="F67" s="276"/>
      <c r="G67" s="103">
        <v>5</v>
      </c>
      <c r="H67" s="110" t="s">
        <v>605</v>
      </c>
      <c r="I67" s="279"/>
      <c r="J67" s="282"/>
      <c r="K67" s="285"/>
      <c r="L67" s="261"/>
      <c r="M67" s="333"/>
      <c r="N67" s="333"/>
    </row>
    <row r="68" spans="2:14" ht="35.25" customHeight="1">
      <c r="B68" s="264"/>
      <c r="C68" s="414"/>
      <c r="D68" s="270"/>
      <c r="E68" s="273"/>
      <c r="F68" s="276"/>
      <c r="G68" s="103">
        <v>6</v>
      </c>
      <c r="H68" s="111" t="s">
        <v>554</v>
      </c>
      <c r="I68" s="279"/>
      <c r="J68" s="282"/>
      <c r="K68" s="285"/>
      <c r="L68" s="261"/>
      <c r="M68" s="333"/>
      <c r="N68" s="333"/>
    </row>
    <row r="69" spans="2:14" ht="24.75" customHeight="1">
      <c r="B69" s="264"/>
      <c r="C69" s="414"/>
      <c r="D69" s="270"/>
      <c r="E69" s="273"/>
      <c r="F69" s="276"/>
      <c r="G69" s="103">
        <v>7</v>
      </c>
      <c r="H69" s="111"/>
      <c r="I69" s="279"/>
      <c r="J69" s="282"/>
      <c r="K69" s="285"/>
      <c r="L69" s="261"/>
      <c r="M69" s="333"/>
      <c r="N69" s="333"/>
    </row>
    <row r="70" spans="2:14" ht="24.75" customHeight="1" thickBot="1">
      <c r="B70" s="265"/>
      <c r="C70" s="415"/>
      <c r="D70" s="271"/>
      <c r="E70" s="274"/>
      <c r="F70" s="277"/>
      <c r="G70" s="112">
        <v>8</v>
      </c>
      <c r="H70" s="113"/>
      <c r="I70" s="280"/>
      <c r="J70" s="283"/>
      <c r="K70" s="286"/>
      <c r="L70" s="261"/>
      <c r="M70" s="333"/>
      <c r="N70" s="333"/>
    </row>
    <row r="71" spans="2:14" ht="20.25" customHeight="1">
      <c r="B71" s="263" t="str">
        <f>+LEFT(C71,4)</f>
        <v>14.3</v>
      </c>
      <c r="C71" s="410" t="s">
        <v>606</v>
      </c>
      <c r="D71" s="269" t="s">
        <v>589</v>
      </c>
      <c r="E71" s="272" t="s">
        <v>607</v>
      </c>
      <c r="F71" s="275">
        <v>3</v>
      </c>
      <c r="G71" s="101">
        <v>1</v>
      </c>
      <c r="H71" s="108" t="s">
        <v>608</v>
      </c>
      <c r="I71" s="278" t="s">
        <v>609</v>
      </c>
      <c r="J71" s="281">
        <v>3</v>
      </c>
      <c r="K71" s="284" t="s">
        <v>107</v>
      </c>
      <c r="L71" s="261">
        <v>300</v>
      </c>
      <c r="M71" s="333">
        <v>5.0122999999999998</v>
      </c>
      <c r="N71" s="333">
        <v>305.01229999999998</v>
      </c>
    </row>
    <row r="72" spans="2:14" ht="20.25" customHeight="1">
      <c r="B72" s="264"/>
      <c r="C72" s="411"/>
      <c r="D72" s="270"/>
      <c r="E72" s="273"/>
      <c r="F72" s="276"/>
      <c r="G72" s="103">
        <v>2</v>
      </c>
      <c r="H72" s="109" t="s">
        <v>610</v>
      </c>
      <c r="I72" s="279"/>
      <c r="J72" s="282"/>
      <c r="K72" s="285"/>
      <c r="L72" s="261"/>
      <c r="M72" s="333"/>
      <c r="N72" s="333"/>
    </row>
    <row r="73" spans="2:14" ht="20.25" customHeight="1">
      <c r="B73" s="264"/>
      <c r="C73" s="411"/>
      <c r="D73" s="270"/>
      <c r="E73" s="273"/>
      <c r="F73" s="276"/>
      <c r="G73" s="103">
        <v>3</v>
      </c>
      <c r="H73" s="110" t="s">
        <v>611</v>
      </c>
      <c r="I73" s="279"/>
      <c r="J73" s="282"/>
      <c r="K73" s="285"/>
      <c r="L73" s="261"/>
      <c r="M73" s="333"/>
      <c r="N73" s="333"/>
    </row>
    <row r="74" spans="2:14" ht="49.5">
      <c r="B74" s="264"/>
      <c r="C74" s="411"/>
      <c r="D74" s="270"/>
      <c r="E74" s="273"/>
      <c r="F74" s="276"/>
      <c r="G74" s="103">
        <v>4</v>
      </c>
      <c r="H74" s="110" t="s">
        <v>612</v>
      </c>
      <c r="I74" s="279"/>
      <c r="J74" s="282"/>
      <c r="K74" s="285"/>
      <c r="L74" s="261"/>
      <c r="M74" s="333"/>
      <c r="N74" s="333"/>
    </row>
    <row r="75" spans="2:14" ht="49.5">
      <c r="B75" s="264"/>
      <c r="C75" s="411"/>
      <c r="D75" s="270"/>
      <c r="E75" s="273"/>
      <c r="F75" s="276"/>
      <c r="G75" s="103">
        <v>5</v>
      </c>
      <c r="H75" s="110" t="s">
        <v>613</v>
      </c>
      <c r="I75" s="279"/>
      <c r="J75" s="282"/>
      <c r="K75" s="285"/>
      <c r="L75" s="261"/>
      <c r="M75" s="333"/>
      <c r="N75" s="333"/>
    </row>
    <row r="76" spans="2:14" ht="39" customHeight="1">
      <c r="B76" s="264"/>
      <c r="C76" s="411"/>
      <c r="D76" s="270"/>
      <c r="E76" s="273"/>
      <c r="F76" s="276"/>
      <c r="G76" s="103">
        <v>6</v>
      </c>
      <c r="H76" s="111" t="s">
        <v>614</v>
      </c>
      <c r="I76" s="279"/>
      <c r="J76" s="282"/>
      <c r="K76" s="285"/>
      <c r="L76" s="261"/>
      <c r="M76" s="333"/>
      <c r="N76" s="333"/>
    </row>
    <row r="77" spans="2:14" ht="16.5" customHeight="1">
      <c r="B77" s="264"/>
      <c r="C77" s="411"/>
      <c r="D77" s="270"/>
      <c r="E77" s="273"/>
      <c r="F77" s="276"/>
      <c r="G77" s="103">
        <v>7</v>
      </c>
      <c r="H77" s="111"/>
      <c r="I77" s="279"/>
      <c r="J77" s="282"/>
      <c r="K77" s="285"/>
      <c r="L77" s="261"/>
      <c r="M77" s="333"/>
      <c r="N77" s="333"/>
    </row>
    <row r="78" spans="2:14" ht="39" customHeight="1" thickBot="1">
      <c r="B78" s="265"/>
      <c r="C78" s="412"/>
      <c r="D78" s="271"/>
      <c r="E78" s="274"/>
      <c r="F78" s="277"/>
      <c r="G78" s="112">
        <v>8</v>
      </c>
      <c r="H78" s="113"/>
      <c r="I78" s="280"/>
      <c r="J78" s="283"/>
      <c r="K78" s="286"/>
      <c r="L78" s="261"/>
      <c r="M78" s="333"/>
      <c r="N78" s="333"/>
    </row>
    <row r="79" spans="2:14" ht="38.25" customHeight="1">
      <c r="B79" s="263" t="str">
        <f>+LEFT(C79,4)</f>
        <v>14.4</v>
      </c>
      <c r="C79" s="413" t="s">
        <v>615</v>
      </c>
      <c r="D79" s="269" t="s">
        <v>589</v>
      </c>
      <c r="E79" s="272" t="s">
        <v>616</v>
      </c>
      <c r="F79" s="275">
        <v>3</v>
      </c>
      <c r="G79" s="101">
        <v>1</v>
      </c>
      <c r="H79" s="108" t="s">
        <v>617</v>
      </c>
      <c r="I79" s="278" t="s">
        <v>618</v>
      </c>
      <c r="J79" s="281">
        <v>3</v>
      </c>
      <c r="K79" s="284" t="s">
        <v>107</v>
      </c>
      <c r="L79" s="261">
        <v>300</v>
      </c>
      <c r="M79" s="333">
        <v>5.1235999999999997</v>
      </c>
      <c r="N79" s="333">
        <v>305.12360000000001</v>
      </c>
    </row>
    <row r="80" spans="2:14" ht="16.5">
      <c r="B80" s="264"/>
      <c r="C80" s="414"/>
      <c r="D80" s="270"/>
      <c r="E80" s="273"/>
      <c r="F80" s="276"/>
      <c r="G80" s="103">
        <v>2</v>
      </c>
      <c r="H80" s="109" t="s">
        <v>619</v>
      </c>
      <c r="I80" s="279"/>
      <c r="J80" s="282"/>
      <c r="K80" s="285"/>
      <c r="L80" s="261"/>
      <c r="M80" s="333"/>
      <c r="N80" s="333"/>
    </row>
    <row r="81" spans="2:14" ht="16.5">
      <c r="B81" s="264"/>
      <c r="C81" s="414"/>
      <c r="D81" s="270"/>
      <c r="E81" s="273"/>
      <c r="F81" s="276"/>
      <c r="G81" s="103">
        <v>3</v>
      </c>
      <c r="H81" s="110" t="s">
        <v>620</v>
      </c>
      <c r="I81" s="279"/>
      <c r="J81" s="282"/>
      <c r="K81" s="285"/>
      <c r="L81" s="261"/>
      <c r="M81" s="333"/>
      <c r="N81" s="333"/>
    </row>
    <row r="82" spans="2:14" ht="16.5">
      <c r="B82" s="264"/>
      <c r="C82" s="414"/>
      <c r="D82" s="270"/>
      <c r="E82" s="273"/>
      <c r="F82" s="276"/>
      <c r="G82" s="103">
        <v>4</v>
      </c>
      <c r="H82" s="110" t="s">
        <v>621</v>
      </c>
      <c r="I82" s="279"/>
      <c r="J82" s="282"/>
      <c r="K82" s="285"/>
      <c r="L82" s="261"/>
      <c r="M82" s="333"/>
      <c r="N82" s="333"/>
    </row>
    <row r="83" spans="2:14" ht="33">
      <c r="B83" s="264"/>
      <c r="C83" s="414"/>
      <c r="D83" s="270"/>
      <c r="E83" s="273"/>
      <c r="F83" s="276"/>
      <c r="G83" s="103">
        <v>5</v>
      </c>
      <c r="H83" s="110" t="s">
        <v>622</v>
      </c>
      <c r="I83" s="279"/>
      <c r="J83" s="282"/>
      <c r="K83" s="285"/>
      <c r="L83" s="261"/>
      <c r="M83" s="333"/>
      <c r="N83" s="333"/>
    </row>
    <row r="84" spans="2:14" ht="16.5">
      <c r="B84" s="264"/>
      <c r="C84" s="414"/>
      <c r="D84" s="270"/>
      <c r="E84" s="273"/>
      <c r="F84" s="276"/>
      <c r="G84" s="103">
        <v>6</v>
      </c>
      <c r="H84" s="111" t="s">
        <v>598</v>
      </c>
      <c r="I84" s="279"/>
      <c r="J84" s="282"/>
      <c r="K84" s="285"/>
      <c r="L84" s="261"/>
      <c r="M84" s="333"/>
      <c r="N84" s="333"/>
    </row>
    <row r="85" spans="2:14" ht="16.5">
      <c r="B85" s="264"/>
      <c r="C85" s="414"/>
      <c r="D85" s="270"/>
      <c r="E85" s="273"/>
      <c r="F85" s="276"/>
      <c r="G85" s="103">
        <v>7</v>
      </c>
      <c r="H85" s="111"/>
      <c r="I85" s="279"/>
      <c r="J85" s="282"/>
      <c r="K85" s="285"/>
      <c r="L85" s="261"/>
      <c r="M85" s="333"/>
      <c r="N85" s="333"/>
    </row>
    <row r="86" spans="2:14" ht="17.25" thickBot="1">
      <c r="B86" s="265"/>
      <c r="C86" s="415"/>
      <c r="D86" s="271"/>
      <c r="E86" s="274"/>
      <c r="F86" s="277"/>
      <c r="G86" s="112">
        <v>8</v>
      </c>
      <c r="H86" s="113"/>
      <c r="I86" s="280"/>
      <c r="J86" s="283"/>
      <c r="K86" s="286"/>
      <c r="L86" s="261"/>
      <c r="M86" s="333"/>
      <c r="N86" s="333"/>
    </row>
    <row r="87" spans="2:14" ht="12.75" customHeight="1">
      <c r="B87" s="409"/>
      <c r="C87" s="409" t="s">
        <v>623</v>
      </c>
      <c r="D87" s="391" t="s">
        <v>149</v>
      </c>
      <c r="E87" s="395" t="s">
        <v>86</v>
      </c>
      <c r="F87" s="398" t="s">
        <v>318</v>
      </c>
      <c r="G87" s="390" t="s">
        <v>88</v>
      </c>
      <c r="H87" s="390"/>
      <c r="I87" s="390"/>
      <c r="J87" s="398" t="s">
        <v>319</v>
      </c>
      <c r="K87" s="399" t="s">
        <v>150</v>
      </c>
      <c r="L87" s="325"/>
      <c r="M87" s="325"/>
      <c r="N87" s="325"/>
    </row>
    <row r="88" spans="2:14" ht="15" customHeight="1">
      <c r="B88" s="394"/>
      <c r="C88" s="394"/>
      <c r="D88" s="391"/>
      <c r="E88" s="396"/>
      <c r="F88" s="398"/>
      <c r="G88" s="390"/>
      <c r="H88" s="390"/>
      <c r="I88" s="390"/>
      <c r="J88" s="398"/>
      <c r="K88" s="399"/>
      <c r="L88" s="325"/>
      <c r="M88" s="325"/>
      <c r="N88" s="325"/>
    </row>
    <row r="89" spans="2:14" ht="27.75" customHeight="1">
      <c r="B89" s="394"/>
      <c r="C89" s="394"/>
      <c r="D89" s="391"/>
      <c r="E89" s="396"/>
      <c r="F89" s="398"/>
      <c r="G89" s="390" t="s">
        <v>45</v>
      </c>
      <c r="H89" s="391" t="s">
        <v>92</v>
      </c>
      <c r="I89" s="391" t="s">
        <v>93</v>
      </c>
      <c r="J89" s="398"/>
      <c r="K89" s="399"/>
      <c r="L89" s="325"/>
      <c r="M89" s="325"/>
      <c r="N89" s="325"/>
    </row>
    <row r="90" spans="2:14" ht="72" customHeight="1" thickBot="1">
      <c r="B90" s="394"/>
      <c r="C90" s="394"/>
      <c r="D90" s="391"/>
      <c r="E90" s="397"/>
      <c r="F90" s="398"/>
      <c r="G90" s="390"/>
      <c r="H90" s="390"/>
      <c r="I90" s="390"/>
      <c r="J90" s="398"/>
      <c r="K90" s="400"/>
      <c r="L90" s="325"/>
      <c r="M90" s="325"/>
      <c r="N90" s="325"/>
    </row>
    <row r="91" spans="2:14" ht="36.75" customHeight="1">
      <c r="B91" s="263" t="str">
        <f>+LEFT(C91,4)</f>
        <v>15.1</v>
      </c>
      <c r="C91" s="402" t="s">
        <v>624</v>
      </c>
      <c r="D91" s="269" t="s">
        <v>625</v>
      </c>
      <c r="E91" s="272" t="s">
        <v>626</v>
      </c>
      <c r="F91" s="275">
        <v>3</v>
      </c>
      <c r="G91" s="101">
        <v>1</v>
      </c>
      <c r="H91" s="108" t="s">
        <v>627</v>
      </c>
      <c r="I91" s="278" t="s">
        <v>628</v>
      </c>
      <c r="J91" s="281">
        <v>3</v>
      </c>
      <c r="K91" s="284" t="s">
        <v>107</v>
      </c>
      <c r="L91" s="261">
        <v>300</v>
      </c>
      <c r="M91" s="333">
        <v>5.2369000000000003</v>
      </c>
      <c r="N91" s="333">
        <v>305.23689999999999</v>
      </c>
    </row>
    <row r="92" spans="2:14" ht="21" customHeight="1">
      <c r="B92" s="264"/>
      <c r="C92" s="402"/>
      <c r="D92" s="270"/>
      <c r="E92" s="273"/>
      <c r="F92" s="276"/>
      <c r="G92" s="103">
        <v>2</v>
      </c>
      <c r="H92" s="109" t="s">
        <v>629</v>
      </c>
      <c r="I92" s="279"/>
      <c r="J92" s="282"/>
      <c r="K92" s="285"/>
      <c r="L92" s="261"/>
      <c r="M92" s="333"/>
      <c r="N92" s="333"/>
    </row>
    <row r="93" spans="2:14" ht="28.5" customHeight="1">
      <c r="B93" s="264"/>
      <c r="C93" s="402"/>
      <c r="D93" s="270"/>
      <c r="E93" s="273"/>
      <c r="F93" s="276"/>
      <c r="G93" s="103">
        <v>3</v>
      </c>
      <c r="H93" s="110" t="s">
        <v>630</v>
      </c>
      <c r="I93" s="279"/>
      <c r="J93" s="282"/>
      <c r="K93" s="285"/>
      <c r="L93" s="261"/>
      <c r="M93" s="333"/>
      <c r="N93" s="333"/>
    </row>
    <row r="94" spans="2:14" ht="38.25" customHeight="1">
      <c r="B94" s="264"/>
      <c r="C94" s="402"/>
      <c r="D94" s="270"/>
      <c r="E94" s="273"/>
      <c r="F94" s="276"/>
      <c r="G94" s="103">
        <v>4</v>
      </c>
      <c r="H94" s="110" t="s">
        <v>631</v>
      </c>
      <c r="I94" s="279"/>
      <c r="J94" s="282"/>
      <c r="K94" s="285"/>
      <c r="L94" s="261"/>
      <c r="M94" s="333"/>
      <c r="N94" s="333"/>
    </row>
    <row r="95" spans="2:14" ht="72" customHeight="1">
      <c r="B95" s="264"/>
      <c r="C95" s="402"/>
      <c r="D95" s="270"/>
      <c r="E95" s="273"/>
      <c r="F95" s="276"/>
      <c r="G95" s="103">
        <v>5</v>
      </c>
      <c r="H95" s="110" t="s">
        <v>632</v>
      </c>
      <c r="I95" s="279"/>
      <c r="J95" s="282"/>
      <c r="K95" s="285"/>
      <c r="L95" s="261"/>
      <c r="M95" s="333"/>
      <c r="N95" s="333"/>
    </row>
    <row r="96" spans="2:14" ht="22.5" customHeight="1">
      <c r="B96" s="264"/>
      <c r="C96" s="402"/>
      <c r="D96" s="270"/>
      <c r="E96" s="273"/>
      <c r="F96" s="276"/>
      <c r="G96" s="103">
        <v>6</v>
      </c>
      <c r="H96" s="111" t="s">
        <v>633</v>
      </c>
      <c r="I96" s="279"/>
      <c r="J96" s="282"/>
      <c r="K96" s="285"/>
      <c r="L96" s="261"/>
      <c r="M96" s="333"/>
      <c r="N96" s="333"/>
    </row>
    <row r="97" spans="2:14" ht="16.5">
      <c r="B97" s="264"/>
      <c r="C97" s="402"/>
      <c r="D97" s="270"/>
      <c r="E97" s="273"/>
      <c r="F97" s="276"/>
      <c r="G97" s="103">
        <v>7</v>
      </c>
      <c r="H97" s="111" t="s">
        <v>598</v>
      </c>
      <c r="I97" s="279"/>
      <c r="J97" s="282"/>
      <c r="K97" s="285"/>
      <c r="L97" s="261"/>
      <c r="M97" s="333"/>
      <c r="N97" s="333"/>
    </row>
    <row r="98" spans="2:14" ht="51" customHeight="1" thickBot="1">
      <c r="B98" s="265"/>
      <c r="C98" s="403"/>
      <c r="D98" s="271"/>
      <c r="E98" s="274"/>
      <c r="F98" s="277"/>
      <c r="G98" s="112">
        <v>8</v>
      </c>
      <c r="H98" s="113" t="s">
        <v>617</v>
      </c>
      <c r="I98" s="280"/>
      <c r="J98" s="283"/>
      <c r="K98" s="286"/>
      <c r="L98" s="261"/>
      <c r="M98" s="333"/>
      <c r="N98" s="333"/>
    </row>
    <row r="99" spans="2:14" ht="26.25" customHeight="1">
      <c r="B99" s="263" t="str">
        <f>+LEFT(C99,4)</f>
        <v>15.2</v>
      </c>
      <c r="C99" s="402" t="s">
        <v>634</v>
      </c>
      <c r="D99" s="269" t="s">
        <v>635</v>
      </c>
      <c r="E99" s="272" t="s">
        <v>636</v>
      </c>
      <c r="F99" s="275">
        <v>3</v>
      </c>
      <c r="G99" s="101">
        <v>1</v>
      </c>
      <c r="H99" s="108" t="s">
        <v>637</v>
      </c>
      <c r="I99" s="278" t="s">
        <v>638</v>
      </c>
      <c r="J99" s="281">
        <v>3</v>
      </c>
      <c r="K99" s="284" t="s">
        <v>107</v>
      </c>
      <c r="L99" s="261">
        <v>300</v>
      </c>
      <c r="M99" s="333">
        <v>5.3654000000000002</v>
      </c>
      <c r="N99" s="333">
        <v>305.36540000000002</v>
      </c>
    </row>
    <row r="100" spans="2:14" ht="30" customHeight="1">
      <c r="B100" s="264"/>
      <c r="C100" s="402"/>
      <c r="D100" s="270"/>
      <c r="E100" s="273"/>
      <c r="F100" s="276"/>
      <c r="G100" s="103">
        <v>2</v>
      </c>
      <c r="H100" s="109" t="s">
        <v>639</v>
      </c>
      <c r="I100" s="279"/>
      <c r="J100" s="282"/>
      <c r="K100" s="285"/>
      <c r="L100" s="261"/>
      <c r="M100" s="333"/>
      <c r="N100" s="333"/>
    </row>
    <row r="101" spans="2:14" ht="26.25" customHeight="1">
      <c r="B101" s="264"/>
      <c r="C101" s="402"/>
      <c r="D101" s="270"/>
      <c r="E101" s="273"/>
      <c r="F101" s="276"/>
      <c r="G101" s="103">
        <v>3</v>
      </c>
      <c r="H101" s="110" t="s">
        <v>640</v>
      </c>
      <c r="I101" s="279"/>
      <c r="J101" s="282"/>
      <c r="K101" s="285"/>
      <c r="L101" s="261"/>
      <c r="M101" s="333"/>
      <c r="N101" s="333"/>
    </row>
    <row r="102" spans="2:14" ht="26.25" customHeight="1">
      <c r="B102" s="264"/>
      <c r="C102" s="402"/>
      <c r="D102" s="270"/>
      <c r="E102" s="273"/>
      <c r="F102" s="276"/>
      <c r="G102" s="103">
        <v>4</v>
      </c>
      <c r="H102" s="110" t="s">
        <v>629</v>
      </c>
      <c r="I102" s="279"/>
      <c r="J102" s="282"/>
      <c r="K102" s="285"/>
      <c r="L102" s="261"/>
      <c r="M102" s="333"/>
      <c r="N102" s="333"/>
    </row>
    <row r="103" spans="2:14" ht="26.25" customHeight="1">
      <c r="B103" s="264"/>
      <c r="C103" s="402"/>
      <c r="D103" s="270"/>
      <c r="E103" s="273"/>
      <c r="F103" s="276"/>
      <c r="G103" s="103">
        <v>5</v>
      </c>
      <c r="H103" s="110" t="s">
        <v>641</v>
      </c>
      <c r="I103" s="279"/>
      <c r="J103" s="282"/>
      <c r="K103" s="285"/>
      <c r="L103" s="261"/>
      <c r="M103" s="333"/>
      <c r="N103" s="333"/>
    </row>
    <row r="104" spans="2:14" ht="26.25" customHeight="1">
      <c r="B104" s="264"/>
      <c r="C104" s="402"/>
      <c r="D104" s="270"/>
      <c r="E104" s="273"/>
      <c r="F104" s="276"/>
      <c r="G104" s="103">
        <v>6</v>
      </c>
      <c r="H104" s="111" t="s">
        <v>642</v>
      </c>
      <c r="I104" s="279"/>
      <c r="J104" s="282"/>
      <c r="K104" s="285"/>
      <c r="L104" s="261"/>
      <c r="M104" s="333"/>
      <c r="N104" s="333"/>
    </row>
    <row r="105" spans="2:14" ht="26.25" customHeight="1">
      <c r="B105" s="264"/>
      <c r="C105" s="402"/>
      <c r="D105" s="270"/>
      <c r="E105" s="273"/>
      <c r="F105" s="276"/>
      <c r="G105" s="103">
        <v>7</v>
      </c>
      <c r="H105" s="111" t="s">
        <v>643</v>
      </c>
      <c r="I105" s="279"/>
      <c r="J105" s="282"/>
      <c r="K105" s="285"/>
      <c r="L105" s="261"/>
      <c r="M105" s="333"/>
      <c r="N105" s="333"/>
    </row>
    <row r="106" spans="2:14" ht="26.25" customHeight="1" thickBot="1">
      <c r="B106" s="265"/>
      <c r="C106" s="402"/>
      <c r="D106" s="271"/>
      <c r="E106" s="274"/>
      <c r="F106" s="277"/>
      <c r="G106" s="112">
        <v>8</v>
      </c>
      <c r="H106" s="113" t="s">
        <v>644</v>
      </c>
      <c r="I106" s="280"/>
      <c r="J106" s="283"/>
      <c r="K106" s="286"/>
      <c r="L106" s="261"/>
      <c r="M106" s="333"/>
      <c r="N106" s="333"/>
    </row>
    <row r="107" spans="2:14" ht="21.75" customHeight="1">
      <c r="B107" s="263" t="str">
        <f>+LEFT(C107,4)</f>
        <v>15.3</v>
      </c>
      <c r="C107" s="401" t="s">
        <v>645</v>
      </c>
      <c r="D107" s="269" t="s">
        <v>646</v>
      </c>
      <c r="E107" s="272" t="s">
        <v>647</v>
      </c>
      <c r="F107" s="275">
        <v>3</v>
      </c>
      <c r="G107" s="101">
        <v>1</v>
      </c>
      <c r="H107" s="108" t="s">
        <v>648</v>
      </c>
      <c r="I107" s="278" t="s">
        <v>649</v>
      </c>
      <c r="J107" s="281">
        <v>3</v>
      </c>
      <c r="K107" s="284" t="s">
        <v>107</v>
      </c>
      <c r="L107" s="261">
        <v>300</v>
      </c>
      <c r="M107" s="333">
        <v>5.4562999999999997</v>
      </c>
      <c r="N107" s="333">
        <v>305.4563</v>
      </c>
    </row>
    <row r="108" spans="2:14" ht="21.75" customHeight="1">
      <c r="B108" s="264"/>
      <c r="C108" s="402"/>
      <c r="D108" s="270"/>
      <c r="E108" s="273"/>
      <c r="F108" s="276"/>
      <c r="G108" s="103">
        <v>2</v>
      </c>
      <c r="H108" s="109" t="s">
        <v>650</v>
      </c>
      <c r="I108" s="279"/>
      <c r="J108" s="282"/>
      <c r="K108" s="285"/>
      <c r="L108" s="261"/>
      <c r="M108" s="333"/>
      <c r="N108" s="333"/>
    </row>
    <row r="109" spans="2:14" ht="21.75" customHeight="1">
      <c r="B109" s="264"/>
      <c r="C109" s="402"/>
      <c r="D109" s="270"/>
      <c r="E109" s="273"/>
      <c r="F109" s="276"/>
      <c r="G109" s="103">
        <v>3</v>
      </c>
      <c r="H109" s="110" t="s">
        <v>651</v>
      </c>
      <c r="I109" s="279"/>
      <c r="J109" s="282"/>
      <c r="K109" s="285"/>
      <c r="L109" s="261"/>
      <c r="M109" s="333"/>
      <c r="N109" s="333"/>
    </row>
    <row r="110" spans="2:14" ht="33" customHeight="1">
      <c r="B110" s="264"/>
      <c r="C110" s="402"/>
      <c r="D110" s="270"/>
      <c r="E110" s="273"/>
      <c r="F110" s="276"/>
      <c r="G110" s="103">
        <v>4</v>
      </c>
      <c r="H110" s="110" t="s">
        <v>652</v>
      </c>
      <c r="I110" s="279"/>
      <c r="J110" s="282"/>
      <c r="K110" s="285"/>
      <c r="L110" s="261"/>
      <c r="M110" s="333"/>
      <c r="N110" s="333"/>
    </row>
    <row r="111" spans="2:14" ht="29.25" customHeight="1">
      <c r="B111" s="264"/>
      <c r="C111" s="402"/>
      <c r="D111" s="270"/>
      <c r="E111" s="273"/>
      <c r="F111" s="276"/>
      <c r="G111" s="103">
        <v>5</v>
      </c>
      <c r="H111" s="110" t="s">
        <v>653</v>
      </c>
      <c r="I111" s="279"/>
      <c r="J111" s="282"/>
      <c r="K111" s="285"/>
      <c r="L111" s="261"/>
      <c r="M111" s="333"/>
      <c r="N111" s="333"/>
    </row>
    <row r="112" spans="2:14" ht="28.5" customHeight="1">
      <c r="B112" s="264"/>
      <c r="C112" s="402"/>
      <c r="D112" s="270"/>
      <c r="E112" s="273"/>
      <c r="F112" s="276"/>
      <c r="G112" s="103">
        <v>6</v>
      </c>
      <c r="H112" s="111" t="s">
        <v>654</v>
      </c>
      <c r="I112" s="279"/>
      <c r="J112" s="282"/>
      <c r="K112" s="285"/>
      <c r="L112" s="261"/>
      <c r="M112" s="333"/>
      <c r="N112" s="333"/>
    </row>
    <row r="113" spans="2:14" ht="21.75" customHeight="1">
      <c r="B113" s="264"/>
      <c r="C113" s="402"/>
      <c r="D113" s="270"/>
      <c r="E113" s="273"/>
      <c r="F113" s="276"/>
      <c r="G113" s="103">
        <v>7</v>
      </c>
      <c r="H113" s="111"/>
      <c r="I113" s="279"/>
      <c r="J113" s="282"/>
      <c r="K113" s="285"/>
      <c r="L113" s="261"/>
      <c r="M113" s="333"/>
      <c r="N113" s="333"/>
    </row>
    <row r="114" spans="2:14" ht="21.75" customHeight="1" thickBot="1">
      <c r="B114" s="265"/>
      <c r="C114" s="403"/>
      <c r="D114" s="271"/>
      <c r="E114" s="274"/>
      <c r="F114" s="277"/>
      <c r="G114" s="112">
        <v>8</v>
      </c>
      <c r="H114" s="113"/>
      <c r="I114" s="280"/>
      <c r="J114" s="283"/>
      <c r="K114" s="286"/>
      <c r="L114" s="261"/>
      <c r="M114" s="333"/>
      <c r="N114" s="333"/>
    </row>
    <row r="115" spans="2:14" ht="16.5" customHeight="1">
      <c r="B115" s="263" t="str">
        <f>+LEFT(C115,4)</f>
        <v>15.4</v>
      </c>
      <c r="C115" s="416" t="s">
        <v>655</v>
      </c>
      <c r="D115" s="269" t="s">
        <v>656</v>
      </c>
      <c r="E115" s="272" t="s">
        <v>657</v>
      </c>
      <c r="F115" s="275">
        <v>3</v>
      </c>
      <c r="G115" s="101">
        <v>1</v>
      </c>
      <c r="H115" s="108" t="s">
        <v>658</v>
      </c>
      <c r="I115" s="278" t="s">
        <v>659</v>
      </c>
      <c r="J115" s="281">
        <v>3</v>
      </c>
      <c r="K115" s="284" t="s">
        <v>107</v>
      </c>
      <c r="L115" s="261">
        <v>300</v>
      </c>
      <c r="M115" s="333">
        <v>5.5632000000000001</v>
      </c>
      <c r="N115" s="333">
        <v>305.56319999999999</v>
      </c>
    </row>
    <row r="116" spans="2:14" ht="16.5">
      <c r="B116" s="264"/>
      <c r="C116" s="402"/>
      <c r="D116" s="270"/>
      <c r="E116" s="273"/>
      <c r="F116" s="276"/>
      <c r="G116" s="103">
        <v>2</v>
      </c>
      <c r="H116" s="109" t="s">
        <v>620</v>
      </c>
      <c r="I116" s="279"/>
      <c r="J116" s="282"/>
      <c r="K116" s="285"/>
      <c r="L116" s="261"/>
      <c r="M116" s="333"/>
      <c r="N116" s="333"/>
    </row>
    <row r="117" spans="2:14" ht="16.5">
      <c r="B117" s="264"/>
      <c r="C117" s="402"/>
      <c r="D117" s="270"/>
      <c r="E117" s="273"/>
      <c r="F117" s="276"/>
      <c r="G117" s="103">
        <v>3</v>
      </c>
      <c r="H117" s="110" t="s">
        <v>660</v>
      </c>
      <c r="I117" s="279"/>
      <c r="J117" s="282"/>
      <c r="K117" s="285"/>
      <c r="L117" s="261"/>
      <c r="M117" s="333"/>
      <c r="N117" s="333"/>
    </row>
    <row r="118" spans="2:14" ht="16.5">
      <c r="B118" s="264"/>
      <c r="C118" s="402"/>
      <c r="D118" s="270"/>
      <c r="E118" s="273"/>
      <c r="F118" s="276"/>
      <c r="G118" s="103">
        <v>4</v>
      </c>
      <c r="H118" s="110" t="s">
        <v>556</v>
      </c>
      <c r="I118" s="279"/>
      <c r="J118" s="282"/>
      <c r="K118" s="285"/>
      <c r="L118" s="261"/>
      <c r="M118" s="333"/>
      <c r="N118" s="333"/>
    </row>
    <row r="119" spans="2:14" ht="33">
      <c r="B119" s="264"/>
      <c r="C119" s="402"/>
      <c r="D119" s="270"/>
      <c r="E119" s="273"/>
      <c r="F119" s="276"/>
      <c r="G119" s="103">
        <v>5</v>
      </c>
      <c r="H119" s="110" t="s">
        <v>654</v>
      </c>
      <c r="I119" s="279"/>
      <c r="J119" s="282"/>
      <c r="K119" s="285"/>
      <c r="L119" s="261"/>
      <c r="M119" s="333"/>
      <c r="N119" s="333"/>
    </row>
    <row r="120" spans="2:14" ht="16.5">
      <c r="B120" s="264"/>
      <c r="C120" s="402"/>
      <c r="D120" s="270"/>
      <c r="E120" s="273"/>
      <c r="F120" s="276"/>
      <c r="G120" s="103">
        <v>6</v>
      </c>
      <c r="H120" s="111"/>
      <c r="I120" s="279"/>
      <c r="J120" s="282"/>
      <c r="K120" s="285"/>
      <c r="L120" s="261"/>
      <c r="M120" s="333"/>
      <c r="N120" s="333"/>
    </row>
    <row r="121" spans="2:14" ht="16.5">
      <c r="B121" s="264"/>
      <c r="C121" s="402"/>
      <c r="D121" s="270"/>
      <c r="E121" s="273"/>
      <c r="F121" s="276"/>
      <c r="G121" s="103">
        <v>7</v>
      </c>
      <c r="H121" s="111"/>
      <c r="I121" s="279"/>
      <c r="J121" s="282"/>
      <c r="K121" s="285"/>
      <c r="L121" s="261"/>
      <c r="M121" s="333"/>
      <c r="N121" s="333"/>
    </row>
    <row r="122" spans="2:14" ht="17.25" thickBot="1">
      <c r="B122" s="265"/>
      <c r="C122" s="402"/>
      <c r="D122" s="271"/>
      <c r="E122" s="274"/>
      <c r="F122" s="277"/>
      <c r="G122" s="112">
        <v>8</v>
      </c>
      <c r="H122" s="113"/>
      <c r="I122" s="280"/>
      <c r="J122" s="283"/>
      <c r="K122" s="286"/>
      <c r="L122" s="261"/>
      <c r="M122" s="333"/>
      <c r="N122" s="333"/>
    </row>
    <row r="123" spans="2:14" ht="37.5" customHeight="1">
      <c r="B123" s="263" t="str">
        <f>+LEFT(C123,4)</f>
        <v>15.5</v>
      </c>
      <c r="C123" s="402" t="s">
        <v>661</v>
      </c>
      <c r="D123" s="269" t="s">
        <v>662</v>
      </c>
      <c r="E123" s="272" t="s">
        <v>663</v>
      </c>
      <c r="F123" s="275">
        <v>3</v>
      </c>
      <c r="G123" s="101">
        <v>1</v>
      </c>
      <c r="H123" s="108" t="s">
        <v>664</v>
      </c>
      <c r="I123" s="278" t="s">
        <v>665</v>
      </c>
      <c r="J123" s="281">
        <v>3</v>
      </c>
      <c r="K123" s="284" t="s">
        <v>107</v>
      </c>
      <c r="L123" s="261">
        <v>300</v>
      </c>
      <c r="M123" s="333">
        <v>5.6321000000000003</v>
      </c>
      <c r="N123" s="333">
        <v>305.63209999999998</v>
      </c>
    </row>
    <row r="124" spans="2:14" ht="16.5">
      <c r="B124" s="264"/>
      <c r="C124" s="402"/>
      <c r="D124" s="270"/>
      <c r="E124" s="273"/>
      <c r="F124" s="276"/>
      <c r="G124" s="103">
        <v>2</v>
      </c>
      <c r="H124" s="109" t="s">
        <v>666</v>
      </c>
      <c r="I124" s="279"/>
      <c r="J124" s="282"/>
      <c r="K124" s="285"/>
      <c r="L124" s="261"/>
      <c r="M124" s="333"/>
      <c r="N124" s="333"/>
    </row>
    <row r="125" spans="2:14" ht="20.25" customHeight="1">
      <c r="B125" s="264"/>
      <c r="C125" s="402"/>
      <c r="D125" s="270"/>
      <c r="E125" s="273"/>
      <c r="F125" s="276"/>
      <c r="G125" s="103">
        <v>3</v>
      </c>
      <c r="H125" s="110" t="s">
        <v>667</v>
      </c>
      <c r="I125" s="279"/>
      <c r="J125" s="282"/>
      <c r="K125" s="285"/>
      <c r="L125" s="261"/>
      <c r="M125" s="333"/>
      <c r="N125" s="333"/>
    </row>
    <row r="126" spans="2:14" ht="20.25" customHeight="1">
      <c r="B126" s="264"/>
      <c r="C126" s="402"/>
      <c r="D126" s="270"/>
      <c r="E126" s="273"/>
      <c r="F126" s="276"/>
      <c r="G126" s="103">
        <v>4</v>
      </c>
      <c r="H126" s="110"/>
      <c r="I126" s="279"/>
      <c r="J126" s="282"/>
      <c r="K126" s="285"/>
      <c r="L126" s="261"/>
      <c r="M126" s="333"/>
      <c r="N126" s="333"/>
    </row>
    <row r="127" spans="2:14" ht="20.25" customHeight="1">
      <c r="B127" s="264"/>
      <c r="C127" s="402"/>
      <c r="D127" s="270"/>
      <c r="E127" s="273"/>
      <c r="F127" s="276"/>
      <c r="G127" s="103">
        <v>5</v>
      </c>
      <c r="H127" s="110"/>
      <c r="I127" s="279"/>
      <c r="J127" s="282"/>
      <c r="K127" s="285"/>
      <c r="L127" s="261"/>
      <c r="M127" s="333"/>
      <c r="N127" s="333"/>
    </row>
    <row r="128" spans="2:14" ht="20.25" customHeight="1">
      <c r="B128" s="264"/>
      <c r="C128" s="402"/>
      <c r="D128" s="270"/>
      <c r="E128" s="273"/>
      <c r="F128" s="276"/>
      <c r="G128" s="103">
        <v>6</v>
      </c>
      <c r="H128" s="111"/>
      <c r="I128" s="279"/>
      <c r="J128" s="282"/>
      <c r="K128" s="285"/>
      <c r="L128" s="261"/>
      <c r="M128" s="333"/>
      <c r="N128" s="333"/>
    </row>
    <row r="129" spans="2:14" ht="20.25" customHeight="1">
      <c r="B129" s="264"/>
      <c r="C129" s="402"/>
      <c r="D129" s="270"/>
      <c r="E129" s="273"/>
      <c r="F129" s="276"/>
      <c r="G129" s="103">
        <v>7</v>
      </c>
      <c r="H129" s="111"/>
      <c r="I129" s="279"/>
      <c r="J129" s="282"/>
      <c r="K129" s="285"/>
      <c r="L129" s="261"/>
      <c r="M129" s="333"/>
      <c r="N129" s="333"/>
    </row>
    <row r="130" spans="2:14" ht="20.25" customHeight="1" thickBot="1">
      <c r="B130" s="265"/>
      <c r="C130" s="402"/>
      <c r="D130" s="271"/>
      <c r="E130" s="274"/>
      <c r="F130" s="277"/>
      <c r="G130" s="112">
        <v>8</v>
      </c>
      <c r="H130" s="113"/>
      <c r="I130" s="280"/>
      <c r="J130" s="283"/>
      <c r="K130" s="286"/>
      <c r="L130" s="261"/>
      <c r="M130" s="333"/>
      <c r="N130" s="333"/>
    </row>
    <row r="131" spans="2:14" ht="27" customHeight="1">
      <c r="B131" s="263" t="str">
        <f>+LEFT(C131,4)</f>
        <v>15.6</v>
      </c>
      <c r="C131" s="402" t="s">
        <v>668</v>
      </c>
      <c r="D131" s="269" t="s">
        <v>662</v>
      </c>
      <c r="E131" s="272" t="s">
        <v>669</v>
      </c>
      <c r="F131" s="275">
        <v>3</v>
      </c>
      <c r="G131" s="101">
        <v>1</v>
      </c>
      <c r="H131" s="108" t="s">
        <v>670</v>
      </c>
      <c r="I131" s="278" t="s">
        <v>671</v>
      </c>
      <c r="J131" s="281">
        <v>3</v>
      </c>
      <c r="K131" s="284" t="s">
        <v>107</v>
      </c>
      <c r="L131" s="261">
        <v>300</v>
      </c>
      <c r="M131" s="333">
        <v>5.7896000000000001</v>
      </c>
      <c r="N131" s="333">
        <v>305.78960000000001</v>
      </c>
    </row>
    <row r="132" spans="2:14" ht="36.75" customHeight="1">
      <c r="B132" s="264"/>
      <c r="C132" s="402"/>
      <c r="D132" s="270"/>
      <c r="E132" s="273"/>
      <c r="F132" s="276"/>
      <c r="G132" s="103">
        <v>2</v>
      </c>
      <c r="H132" s="109" t="s">
        <v>672</v>
      </c>
      <c r="I132" s="279"/>
      <c r="J132" s="282"/>
      <c r="K132" s="285"/>
      <c r="L132" s="261"/>
      <c r="M132" s="333"/>
      <c r="N132" s="333"/>
    </row>
    <row r="133" spans="2:14" ht="27" customHeight="1">
      <c r="B133" s="264"/>
      <c r="C133" s="402"/>
      <c r="D133" s="270"/>
      <c r="E133" s="273"/>
      <c r="F133" s="276"/>
      <c r="G133" s="103">
        <v>3</v>
      </c>
      <c r="H133" s="110" t="s">
        <v>556</v>
      </c>
      <c r="I133" s="279"/>
      <c r="J133" s="282"/>
      <c r="K133" s="285"/>
      <c r="L133" s="261"/>
      <c r="M133" s="333"/>
      <c r="N133" s="333"/>
    </row>
    <row r="134" spans="2:14" ht="27" customHeight="1">
      <c r="B134" s="264"/>
      <c r="C134" s="402"/>
      <c r="D134" s="270"/>
      <c r="E134" s="273"/>
      <c r="F134" s="276"/>
      <c r="G134" s="103">
        <v>4</v>
      </c>
      <c r="H134" s="110" t="s">
        <v>673</v>
      </c>
      <c r="I134" s="279"/>
      <c r="J134" s="282"/>
      <c r="K134" s="285"/>
      <c r="L134" s="261"/>
      <c r="M134" s="333"/>
      <c r="N134" s="333"/>
    </row>
    <row r="135" spans="2:14" ht="27" customHeight="1">
      <c r="B135" s="264"/>
      <c r="C135" s="402"/>
      <c r="D135" s="270"/>
      <c r="E135" s="273"/>
      <c r="F135" s="276"/>
      <c r="G135" s="103">
        <v>5</v>
      </c>
      <c r="H135" s="110"/>
      <c r="I135" s="279"/>
      <c r="J135" s="282"/>
      <c r="K135" s="285"/>
      <c r="L135" s="261"/>
      <c r="M135" s="333"/>
      <c r="N135" s="333"/>
    </row>
    <row r="136" spans="2:14" ht="27" customHeight="1">
      <c r="B136" s="264"/>
      <c r="C136" s="402"/>
      <c r="D136" s="270"/>
      <c r="E136" s="273"/>
      <c r="F136" s="276"/>
      <c r="G136" s="103">
        <v>6</v>
      </c>
      <c r="H136" s="111"/>
      <c r="I136" s="279"/>
      <c r="J136" s="282"/>
      <c r="K136" s="285"/>
      <c r="L136" s="261"/>
      <c r="M136" s="333"/>
      <c r="N136" s="333"/>
    </row>
    <row r="137" spans="2:14" ht="27" customHeight="1">
      <c r="B137" s="264"/>
      <c r="C137" s="402"/>
      <c r="D137" s="270"/>
      <c r="E137" s="273"/>
      <c r="F137" s="276"/>
      <c r="G137" s="103">
        <v>7</v>
      </c>
      <c r="H137" s="111"/>
      <c r="I137" s="279"/>
      <c r="J137" s="282"/>
      <c r="K137" s="285"/>
      <c r="L137" s="261"/>
      <c r="M137" s="333"/>
      <c r="N137" s="333"/>
    </row>
    <row r="138" spans="2:14" ht="27" customHeight="1" thickBot="1">
      <c r="B138" s="265"/>
      <c r="C138" s="402"/>
      <c r="D138" s="271"/>
      <c r="E138" s="274"/>
      <c r="F138" s="277"/>
      <c r="G138" s="112">
        <v>8</v>
      </c>
      <c r="H138" s="113"/>
      <c r="I138" s="280"/>
      <c r="J138" s="283"/>
      <c r="K138" s="286"/>
      <c r="L138" s="261"/>
      <c r="M138" s="333"/>
      <c r="N138" s="333"/>
    </row>
  </sheetData>
  <sheetProtection algorithmName="SHA-512" hashValue="c+AzhQUQ2ebXxaiKXptogpDbiU8iP4fzoyADpoZ7YUcAiP6C5dURdLvYdCd7oKXVJ5HWCtkZ93j6s/kLXeXSiw==" saltValue="lRwQmMET9ykDERdP3bB4nQ==" spinCount="100000" sheet="1" objects="1" scenarios="1"/>
  <mergeCells count="199">
    <mergeCell ref="I131:I138"/>
    <mergeCell ref="J131:J138"/>
    <mergeCell ref="K131:K138"/>
    <mergeCell ref="L131:L138"/>
    <mergeCell ref="M131:M138"/>
    <mergeCell ref="N131:N138"/>
    <mergeCell ref="J123:J130"/>
    <mergeCell ref="K123:K130"/>
    <mergeCell ref="L123:L130"/>
    <mergeCell ref="M123:M130"/>
    <mergeCell ref="N123:N130"/>
    <mergeCell ref="I123:I130"/>
    <mergeCell ref="B131:B138"/>
    <mergeCell ref="C131:C138"/>
    <mergeCell ref="D131:D138"/>
    <mergeCell ref="E131:E138"/>
    <mergeCell ref="F131:F138"/>
    <mergeCell ref="B123:B130"/>
    <mergeCell ref="C123:C130"/>
    <mergeCell ref="D123:D130"/>
    <mergeCell ref="E123:E130"/>
    <mergeCell ref="F123:F130"/>
    <mergeCell ref="I115:I122"/>
    <mergeCell ref="J115:J122"/>
    <mergeCell ref="K115:K122"/>
    <mergeCell ref="L115:L122"/>
    <mergeCell ref="M115:M122"/>
    <mergeCell ref="N115:N122"/>
    <mergeCell ref="J107:J114"/>
    <mergeCell ref="K107:K114"/>
    <mergeCell ref="L107:L114"/>
    <mergeCell ref="M107:M114"/>
    <mergeCell ref="N107:N114"/>
    <mergeCell ref="I107:I114"/>
    <mergeCell ref="B115:B122"/>
    <mergeCell ref="C115:C122"/>
    <mergeCell ref="D115:D122"/>
    <mergeCell ref="E115:E122"/>
    <mergeCell ref="F115:F122"/>
    <mergeCell ref="B107:B114"/>
    <mergeCell ref="C107:C114"/>
    <mergeCell ref="D107:D114"/>
    <mergeCell ref="E107:E114"/>
    <mergeCell ref="F107:F114"/>
    <mergeCell ref="I99:I106"/>
    <mergeCell ref="J99:J106"/>
    <mergeCell ref="K99:K106"/>
    <mergeCell ref="L99:L106"/>
    <mergeCell ref="M99:M106"/>
    <mergeCell ref="N99:N106"/>
    <mergeCell ref="J91:J98"/>
    <mergeCell ref="K91:K98"/>
    <mergeCell ref="L91:L98"/>
    <mergeCell ref="M91:M98"/>
    <mergeCell ref="N91:N98"/>
    <mergeCell ref="I91:I98"/>
    <mergeCell ref="B99:B106"/>
    <mergeCell ref="C99:C106"/>
    <mergeCell ref="D99:D106"/>
    <mergeCell ref="E99:E106"/>
    <mergeCell ref="F99:F106"/>
    <mergeCell ref="B91:B98"/>
    <mergeCell ref="C91:C98"/>
    <mergeCell ref="D91:D98"/>
    <mergeCell ref="E91:E98"/>
    <mergeCell ref="F91:F98"/>
    <mergeCell ref="G87:I88"/>
    <mergeCell ref="J87:J90"/>
    <mergeCell ref="K87:K90"/>
    <mergeCell ref="L87:L90"/>
    <mergeCell ref="M87:M90"/>
    <mergeCell ref="N87:N90"/>
    <mergeCell ref="G89:G90"/>
    <mergeCell ref="H89:H90"/>
    <mergeCell ref="I89:I90"/>
    <mergeCell ref="B87:B90"/>
    <mergeCell ref="C87:C90"/>
    <mergeCell ref="D87:D90"/>
    <mergeCell ref="E87:E90"/>
    <mergeCell ref="F87:F90"/>
    <mergeCell ref="B79:B86"/>
    <mergeCell ref="C79:C86"/>
    <mergeCell ref="D79:D86"/>
    <mergeCell ref="E79:E86"/>
    <mergeCell ref="F79:F86"/>
    <mergeCell ref="J63:J70"/>
    <mergeCell ref="K63:K70"/>
    <mergeCell ref="L63:L70"/>
    <mergeCell ref="M63:M70"/>
    <mergeCell ref="N63:N70"/>
    <mergeCell ref="I63:I70"/>
    <mergeCell ref="J79:J86"/>
    <mergeCell ref="K79:K86"/>
    <mergeCell ref="L79:L86"/>
    <mergeCell ref="M79:M86"/>
    <mergeCell ref="N79:N86"/>
    <mergeCell ref="I79:I86"/>
    <mergeCell ref="L55:L62"/>
    <mergeCell ref="M55:M62"/>
    <mergeCell ref="N55:N62"/>
    <mergeCell ref="M51:M54"/>
    <mergeCell ref="N51:N54"/>
    <mergeCell ref="G53:G54"/>
    <mergeCell ref="H53:H54"/>
    <mergeCell ref="I53:I54"/>
    <mergeCell ref="B71:B78"/>
    <mergeCell ref="C71:C78"/>
    <mergeCell ref="D71:D78"/>
    <mergeCell ref="E71:E78"/>
    <mergeCell ref="F71:F78"/>
    <mergeCell ref="B63:B70"/>
    <mergeCell ref="C63:C70"/>
    <mergeCell ref="D63:D70"/>
    <mergeCell ref="E63:E70"/>
    <mergeCell ref="F63:F70"/>
    <mergeCell ref="I71:I78"/>
    <mergeCell ref="J71:J78"/>
    <mergeCell ref="K71:K78"/>
    <mergeCell ref="L71:L78"/>
    <mergeCell ref="M71:M78"/>
    <mergeCell ref="N71:N78"/>
    <mergeCell ref="B55:B62"/>
    <mergeCell ref="C55:C62"/>
    <mergeCell ref="D55:D62"/>
    <mergeCell ref="E55:E62"/>
    <mergeCell ref="F55:F62"/>
    <mergeCell ref="N43:N50"/>
    <mergeCell ref="B51:B54"/>
    <mergeCell ref="C51:C54"/>
    <mergeCell ref="D51:D54"/>
    <mergeCell ref="E51:E54"/>
    <mergeCell ref="F51:F54"/>
    <mergeCell ref="G51:I52"/>
    <mergeCell ref="J51:J54"/>
    <mergeCell ref="K51:K54"/>
    <mergeCell ref="L51:L54"/>
    <mergeCell ref="F43:F50"/>
    <mergeCell ref="I43:I50"/>
    <mergeCell ref="J43:J50"/>
    <mergeCell ref="K43:K50"/>
    <mergeCell ref="L43:L50"/>
    <mergeCell ref="M43:M50"/>
    <mergeCell ref="I55:I62"/>
    <mergeCell ref="J55:J62"/>
    <mergeCell ref="K55:K62"/>
    <mergeCell ref="J35:J42"/>
    <mergeCell ref="K35:K42"/>
    <mergeCell ref="L35:L42"/>
    <mergeCell ref="M35:M42"/>
    <mergeCell ref="N35:N42"/>
    <mergeCell ref="A43:A44"/>
    <mergeCell ref="B43:B50"/>
    <mergeCell ref="C43:C50"/>
    <mergeCell ref="D43:D50"/>
    <mergeCell ref="E43:E50"/>
    <mergeCell ref="B35:B42"/>
    <mergeCell ref="C35:C42"/>
    <mergeCell ref="D35:D42"/>
    <mergeCell ref="E35:E42"/>
    <mergeCell ref="F35:F42"/>
    <mergeCell ref="I35:I42"/>
    <mergeCell ref="I27:I34"/>
    <mergeCell ref="J27:J34"/>
    <mergeCell ref="K27:K34"/>
    <mergeCell ref="L27:L34"/>
    <mergeCell ref="M27:M34"/>
    <mergeCell ref="N27:N34"/>
    <mergeCell ref="J19:J26"/>
    <mergeCell ref="K19:K26"/>
    <mergeCell ref="L19:L26"/>
    <mergeCell ref="M19:M26"/>
    <mergeCell ref="N19:N26"/>
    <mergeCell ref="I19:I26"/>
    <mergeCell ref="B27:B34"/>
    <mergeCell ref="C27:C34"/>
    <mergeCell ref="D27:D34"/>
    <mergeCell ref="E27:E34"/>
    <mergeCell ref="F27:F34"/>
    <mergeCell ref="B19:B26"/>
    <mergeCell ref="C19:C26"/>
    <mergeCell ref="D19:D26"/>
    <mergeCell ref="E19:E26"/>
    <mergeCell ref="F19:F26"/>
    <mergeCell ref="L15:L18"/>
    <mergeCell ref="M15:M18"/>
    <mergeCell ref="N15:N18"/>
    <mergeCell ref="G17:G18"/>
    <mergeCell ref="H17:H18"/>
    <mergeCell ref="I17:I18"/>
    <mergeCell ref="C12:K12"/>
    <mergeCell ref="C13:K13"/>
    <mergeCell ref="B15:B18"/>
    <mergeCell ref="C15:C18"/>
    <mergeCell ref="D15:D18"/>
    <mergeCell ref="E15:E18"/>
    <mergeCell ref="F15:F18"/>
    <mergeCell ref="G15:I16"/>
    <mergeCell ref="J15:J18"/>
    <mergeCell ref="K15:K18"/>
  </mergeCells>
  <dataValidations count="1">
    <dataValidation type="list" allowBlank="1" showInputMessage="1" showErrorMessage="1" sqref="J91:J138 J55:J86 F19:F50 J19:J50 F91:F138 F55:F86" xr:uid="{E2D23578-258A-473E-BCCC-A5000BD3569E}">
      <formula1>"1,2,3"</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E0ED-0330-48FA-BB1E-87C550DFAFB3}">
  <sheetPr>
    <tabColor rgb="FFFFFF00"/>
  </sheetPr>
  <dimension ref="B1:N134"/>
  <sheetViews>
    <sheetView workbookViewId="0">
      <selection activeCell="E20" sqref="E20:E27"/>
    </sheetView>
  </sheetViews>
  <sheetFormatPr defaultColWidth="3.140625" defaultRowHeight="22.5" customHeight="1"/>
  <cols>
    <col min="1" max="1" width="2.5703125" style="91" customWidth="1"/>
    <col min="2" max="2" width="4.42578125" style="91" hidden="1" customWidth="1"/>
    <col min="3" max="4" width="42.5703125" style="91" customWidth="1"/>
    <col min="5" max="5" width="38" style="91" customWidth="1"/>
    <col min="6" max="6" width="7.42578125" style="91" customWidth="1"/>
    <col min="7" max="7" width="3.5703125" style="91" bestFit="1" customWidth="1"/>
    <col min="8" max="8" width="29.28515625" style="91" customWidth="1"/>
    <col min="9" max="9" width="36.28515625" style="91" customWidth="1"/>
    <col min="10" max="10" width="7.42578125" style="91" customWidth="1"/>
    <col min="11" max="11" width="22.5703125" style="91" customWidth="1"/>
    <col min="12" max="12" width="4" style="114" bestFit="1" customWidth="1"/>
    <col min="13" max="13" width="8.42578125" style="114" bestFit="1" customWidth="1"/>
    <col min="14" max="14" width="9.5703125" style="123" customWidth="1"/>
    <col min="15" max="16384" width="3.140625" style="91"/>
  </cols>
  <sheetData>
    <row r="1" spans="3:11" ht="9.9499999999999993" customHeight="1"/>
    <row r="2" spans="3:11" ht="9.9499999999999993" customHeight="1"/>
    <row r="3" spans="3:11" ht="9.9499999999999993" customHeight="1"/>
    <row r="4" spans="3:11" ht="9.9499999999999993" customHeight="1"/>
    <row r="5" spans="3:11" ht="9.9499999999999993" customHeight="1"/>
    <row r="6" spans="3:11" ht="9.9499999999999993" customHeight="1"/>
    <row r="7" spans="3:11" ht="9.9499999999999993" customHeight="1"/>
    <row r="8" spans="3:11" ht="9.9499999999999993" customHeight="1"/>
    <row r="9" spans="3:11" ht="9.9499999999999993" customHeight="1"/>
    <row r="10" spans="3:11" ht="31.5" customHeight="1"/>
    <row r="11" spans="3:11" ht="24.75" customHeight="1"/>
    <row r="12" spans="3:11" ht="20.25" customHeight="1"/>
    <row r="13" spans="3:11" ht="9.9499999999999993" customHeight="1"/>
    <row r="14" spans="3:11" ht="20.100000000000001" customHeight="1">
      <c r="C14" s="420" t="s">
        <v>70</v>
      </c>
      <c r="D14" s="420"/>
      <c r="E14" s="420"/>
      <c r="F14" s="420"/>
      <c r="G14" s="420"/>
      <c r="H14" s="420"/>
      <c r="I14" s="420"/>
      <c r="J14" s="420"/>
      <c r="K14" s="420"/>
    </row>
    <row r="15" spans="3:11" ht="33.6" customHeight="1">
      <c r="C15" s="237" t="s">
        <v>674</v>
      </c>
      <c r="D15" s="237"/>
      <c r="E15" s="237"/>
      <c r="F15" s="237"/>
      <c r="G15" s="237"/>
      <c r="H15" s="237"/>
      <c r="I15" s="237"/>
      <c r="J15" s="237"/>
      <c r="K15" s="237"/>
    </row>
    <row r="16" spans="3:11" ht="9.9499999999999993" customHeight="1">
      <c r="C16" s="97"/>
      <c r="D16" s="97"/>
      <c r="F16" s="98"/>
    </row>
    <row r="17" spans="2:14" ht="36.75" customHeight="1">
      <c r="B17" s="421" t="s">
        <v>83</v>
      </c>
      <c r="C17" s="422" t="s">
        <v>675</v>
      </c>
      <c r="D17" s="419" t="s">
        <v>149</v>
      </c>
      <c r="E17" s="423" t="s">
        <v>86</v>
      </c>
      <c r="F17" s="426" t="s">
        <v>318</v>
      </c>
      <c r="G17" s="418" t="s">
        <v>88</v>
      </c>
      <c r="H17" s="418"/>
      <c r="I17" s="418"/>
      <c r="J17" s="426" t="s">
        <v>319</v>
      </c>
      <c r="K17" s="427" t="s">
        <v>150</v>
      </c>
      <c r="L17" s="325"/>
      <c r="M17" s="325"/>
      <c r="N17" s="417"/>
    </row>
    <row r="18" spans="2:14" ht="29.25" customHeight="1">
      <c r="B18" s="421"/>
      <c r="C18" s="422"/>
      <c r="D18" s="419"/>
      <c r="E18" s="424"/>
      <c r="F18" s="426"/>
      <c r="G18" s="418" t="s">
        <v>45</v>
      </c>
      <c r="H18" s="419" t="s">
        <v>92</v>
      </c>
      <c r="I18" s="419" t="s">
        <v>676</v>
      </c>
      <c r="J18" s="426"/>
      <c r="K18" s="427"/>
      <c r="L18" s="325"/>
      <c r="M18" s="325"/>
      <c r="N18" s="417"/>
    </row>
    <row r="19" spans="2:14" ht="103.5" customHeight="1" thickBot="1">
      <c r="B19" s="421"/>
      <c r="C19" s="422"/>
      <c r="D19" s="419"/>
      <c r="E19" s="425"/>
      <c r="F19" s="426"/>
      <c r="G19" s="418"/>
      <c r="H19" s="418"/>
      <c r="I19" s="418"/>
      <c r="J19" s="426"/>
      <c r="K19" s="428"/>
      <c r="L19" s="325"/>
      <c r="M19" s="325"/>
      <c r="N19" s="417"/>
    </row>
    <row r="20" spans="2:14" ht="16.5" customHeight="1">
      <c r="B20" s="263" t="str">
        <f>+LEFT(C20,4)</f>
        <v>16.1</v>
      </c>
      <c r="C20" s="368" t="s">
        <v>677</v>
      </c>
      <c r="D20" s="269" t="s">
        <v>678</v>
      </c>
      <c r="E20" s="272" t="s">
        <v>679</v>
      </c>
      <c r="F20" s="275">
        <v>3</v>
      </c>
      <c r="G20" s="101">
        <v>1</v>
      </c>
      <c r="H20" s="108" t="s">
        <v>680</v>
      </c>
      <c r="I20" s="278" t="s">
        <v>681</v>
      </c>
      <c r="J20" s="281">
        <v>3</v>
      </c>
      <c r="K20" s="284" t="s">
        <v>107</v>
      </c>
      <c r="L20" s="261">
        <v>380</v>
      </c>
      <c r="M20" s="333">
        <v>5.8745000000000003</v>
      </c>
      <c r="N20" s="429">
        <v>385.87450000000001</v>
      </c>
    </row>
    <row r="21" spans="2:14" ht="16.5">
      <c r="B21" s="264"/>
      <c r="C21" s="366"/>
      <c r="D21" s="270"/>
      <c r="E21" s="273"/>
      <c r="F21" s="276"/>
      <c r="G21" s="103">
        <v>2</v>
      </c>
      <c r="H21" s="109" t="s">
        <v>682</v>
      </c>
      <c r="I21" s="279"/>
      <c r="J21" s="282"/>
      <c r="K21" s="285"/>
      <c r="L21" s="261"/>
      <c r="M21" s="333"/>
      <c r="N21" s="429"/>
    </row>
    <row r="22" spans="2:14" ht="49.5">
      <c r="B22" s="264"/>
      <c r="C22" s="366"/>
      <c r="D22" s="270"/>
      <c r="E22" s="273"/>
      <c r="F22" s="276"/>
      <c r="G22" s="103">
        <v>3</v>
      </c>
      <c r="H22" s="110" t="s">
        <v>683</v>
      </c>
      <c r="I22" s="279"/>
      <c r="J22" s="282"/>
      <c r="K22" s="285"/>
      <c r="L22" s="261"/>
      <c r="M22" s="333"/>
      <c r="N22" s="429"/>
    </row>
    <row r="23" spans="2:14" ht="33">
      <c r="B23" s="264"/>
      <c r="C23" s="366"/>
      <c r="D23" s="270"/>
      <c r="E23" s="273"/>
      <c r="F23" s="276"/>
      <c r="G23" s="103">
        <v>4</v>
      </c>
      <c r="H23" s="110" t="s">
        <v>684</v>
      </c>
      <c r="I23" s="279"/>
      <c r="J23" s="282"/>
      <c r="K23" s="285"/>
      <c r="L23" s="261"/>
      <c r="M23" s="333"/>
      <c r="N23" s="429"/>
    </row>
    <row r="24" spans="2:14" ht="33">
      <c r="B24" s="264"/>
      <c r="C24" s="366"/>
      <c r="D24" s="270"/>
      <c r="E24" s="273"/>
      <c r="F24" s="276"/>
      <c r="G24" s="103">
        <v>5</v>
      </c>
      <c r="H24" s="110" t="s">
        <v>685</v>
      </c>
      <c r="I24" s="279"/>
      <c r="J24" s="282"/>
      <c r="K24" s="285"/>
      <c r="L24" s="261"/>
      <c r="M24" s="333"/>
      <c r="N24" s="429"/>
    </row>
    <row r="25" spans="2:14" ht="16.5">
      <c r="B25" s="264"/>
      <c r="C25" s="366"/>
      <c r="D25" s="270"/>
      <c r="E25" s="273"/>
      <c r="F25" s="276"/>
      <c r="G25" s="103">
        <v>6</v>
      </c>
      <c r="H25" s="111"/>
      <c r="I25" s="279"/>
      <c r="J25" s="282"/>
      <c r="K25" s="285"/>
      <c r="L25" s="261"/>
      <c r="M25" s="333"/>
      <c r="N25" s="429"/>
    </row>
    <row r="26" spans="2:14" ht="16.5">
      <c r="B26" s="264"/>
      <c r="C26" s="366"/>
      <c r="D26" s="270"/>
      <c r="E26" s="273"/>
      <c r="F26" s="276"/>
      <c r="G26" s="103">
        <v>7</v>
      </c>
      <c r="H26" s="111"/>
      <c r="I26" s="279"/>
      <c r="J26" s="282"/>
      <c r="K26" s="285"/>
      <c r="L26" s="261"/>
      <c r="M26" s="333"/>
      <c r="N26" s="429"/>
    </row>
    <row r="27" spans="2:14" ht="17.25" thickBot="1">
      <c r="B27" s="265"/>
      <c r="C27" s="367"/>
      <c r="D27" s="271"/>
      <c r="E27" s="274"/>
      <c r="F27" s="277"/>
      <c r="G27" s="112">
        <v>8</v>
      </c>
      <c r="H27" s="113"/>
      <c r="I27" s="280"/>
      <c r="J27" s="283"/>
      <c r="K27" s="286"/>
      <c r="L27" s="261"/>
      <c r="M27" s="333"/>
      <c r="N27" s="429"/>
    </row>
    <row r="28" spans="2:14" ht="49.5" customHeight="1">
      <c r="B28" s="263" t="str">
        <f>+LEFT(C28,4)</f>
        <v>16.2</v>
      </c>
      <c r="C28" s="365" t="s">
        <v>686</v>
      </c>
      <c r="D28" s="269" t="s">
        <v>678</v>
      </c>
      <c r="E28" s="272" t="s">
        <v>687</v>
      </c>
      <c r="F28" s="275">
        <v>3</v>
      </c>
      <c r="G28" s="101">
        <v>1</v>
      </c>
      <c r="H28" s="108" t="s">
        <v>688</v>
      </c>
      <c r="I28" s="278" t="s">
        <v>689</v>
      </c>
      <c r="J28" s="281">
        <v>3</v>
      </c>
      <c r="K28" s="284" t="s">
        <v>107</v>
      </c>
      <c r="L28" s="261">
        <v>380</v>
      </c>
      <c r="M28" s="333">
        <v>5.9653999999999998</v>
      </c>
      <c r="N28" s="429">
        <v>385.96539999999999</v>
      </c>
    </row>
    <row r="29" spans="2:14" ht="16.5">
      <c r="B29" s="264"/>
      <c r="C29" s="366"/>
      <c r="D29" s="270"/>
      <c r="E29" s="273"/>
      <c r="F29" s="276"/>
      <c r="G29" s="103">
        <v>2</v>
      </c>
      <c r="H29" s="109" t="s">
        <v>690</v>
      </c>
      <c r="I29" s="279"/>
      <c r="J29" s="282"/>
      <c r="K29" s="285"/>
      <c r="L29" s="261"/>
      <c r="M29" s="333"/>
      <c r="N29" s="429"/>
    </row>
    <row r="30" spans="2:14" ht="33">
      <c r="B30" s="264"/>
      <c r="C30" s="366"/>
      <c r="D30" s="270"/>
      <c r="E30" s="273"/>
      <c r="F30" s="276"/>
      <c r="G30" s="103">
        <v>3</v>
      </c>
      <c r="H30" s="110" t="s">
        <v>691</v>
      </c>
      <c r="I30" s="279"/>
      <c r="J30" s="282"/>
      <c r="K30" s="285"/>
      <c r="L30" s="261"/>
      <c r="M30" s="333"/>
      <c r="N30" s="429"/>
    </row>
    <row r="31" spans="2:14" ht="33">
      <c r="B31" s="264"/>
      <c r="C31" s="366"/>
      <c r="D31" s="270"/>
      <c r="E31" s="273"/>
      <c r="F31" s="276"/>
      <c r="G31" s="103">
        <v>4</v>
      </c>
      <c r="H31" s="110" t="s">
        <v>692</v>
      </c>
      <c r="I31" s="279"/>
      <c r="J31" s="282"/>
      <c r="K31" s="285"/>
      <c r="L31" s="261"/>
      <c r="M31" s="333"/>
      <c r="N31" s="429"/>
    </row>
    <row r="32" spans="2:14" ht="33">
      <c r="B32" s="264"/>
      <c r="C32" s="366"/>
      <c r="D32" s="270"/>
      <c r="E32" s="273"/>
      <c r="F32" s="276"/>
      <c r="G32" s="103">
        <v>5</v>
      </c>
      <c r="H32" s="110" t="s">
        <v>693</v>
      </c>
      <c r="I32" s="279"/>
      <c r="J32" s="282"/>
      <c r="K32" s="285"/>
      <c r="L32" s="261"/>
      <c r="M32" s="333"/>
      <c r="N32" s="429"/>
    </row>
    <row r="33" spans="2:14" ht="16.5">
      <c r="B33" s="264"/>
      <c r="C33" s="366"/>
      <c r="D33" s="270"/>
      <c r="E33" s="273"/>
      <c r="F33" s="276"/>
      <c r="G33" s="103">
        <v>6</v>
      </c>
      <c r="H33" s="111"/>
      <c r="I33" s="279"/>
      <c r="J33" s="282"/>
      <c r="K33" s="285"/>
      <c r="L33" s="261"/>
      <c r="M33" s="333"/>
      <c r="N33" s="429"/>
    </row>
    <row r="34" spans="2:14" ht="16.5">
      <c r="B34" s="264"/>
      <c r="C34" s="366"/>
      <c r="D34" s="270"/>
      <c r="E34" s="273"/>
      <c r="F34" s="276"/>
      <c r="G34" s="103">
        <v>7</v>
      </c>
      <c r="H34" s="111"/>
      <c r="I34" s="279"/>
      <c r="J34" s="282"/>
      <c r="K34" s="285"/>
      <c r="L34" s="261"/>
      <c r="M34" s="333"/>
      <c r="N34" s="429"/>
    </row>
    <row r="35" spans="2:14" ht="17.25" thickBot="1">
      <c r="B35" s="265"/>
      <c r="C35" s="367"/>
      <c r="D35" s="271"/>
      <c r="E35" s="274"/>
      <c r="F35" s="277"/>
      <c r="G35" s="112">
        <v>8</v>
      </c>
      <c r="H35" s="113"/>
      <c r="I35" s="280"/>
      <c r="J35" s="283"/>
      <c r="K35" s="286"/>
      <c r="L35" s="261"/>
      <c r="M35" s="333"/>
      <c r="N35" s="429"/>
    </row>
    <row r="36" spans="2:14" ht="33" customHeight="1">
      <c r="B36" s="263" t="str">
        <f>+LEFT(C36,4)</f>
        <v>16.3</v>
      </c>
      <c r="C36" s="365" t="s">
        <v>694</v>
      </c>
      <c r="D36" s="269" t="s">
        <v>695</v>
      </c>
      <c r="E36" s="272" t="s">
        <v>696</v>
      </c>
      <c r="F36" s="275">
        <v>3</v>
      </c>
      <c r="G36" s="101">
        <v>1</v>
      </c>
      <c r="H36" s="108" t="s">
        <v>697</v>
      </c>
      <c r="I36" s="278" t="s">
        <v>698</v>
      </c>
      <c r="J36" s="281">
        <v>3</v>
      </c>
      <c r="K36" s="284" t="s">
        <v>107</v>
      </c>
      <c r="L36" s="261">
        <v>380</v>
      </c>
      <c r="M36" s="333">
        <v>6.0122999999999998</v>
      </c>
      <c r="N36" s="429">
        <v>386.01229999999998</v>
      </c>
    </row>
    <row r="37" spans="2:14" ht="33">
      <c r="B37" s="264"/>
      <c r="C37" s="366"/>
      <c r="D37" s="270"/>
      <c r="E37" s="273"/>
      <c r="F37" s="276"/>
      <c r="G37" s="103">
        <v>2</v>
      </c>
      <c r="H37" s="109" t="s">
        <v>699</v>
      </c>
      <c r="I37" s="279"/>
      <c r="J37" s="282"/>
      <c r="K37" s="285"/>
      <c r="L37" s="261"/>
      <c r="M37" s="333"/>
      <c r="N37" s="429"/>
    </row>
    <row r="38" spans="2:14" ht="49.5">
      <c r="B38" s="264"/>
      <c r="C38" s="366"/>
      <c r="D38" s="270"/>
      <c r="E38" s="273"/>
      <c r="F38" s="276"/>
      <c r="G38" s="103">
        <v>3</v>
      </c>
      <c r="H38" s="110" t="s">
        <v>700</v>
      </c>
      <c r="I38" s="279"/>
      <c r="J38" s="282"/>
      <c r="K38" s="285"/>
      <c r="L38" s="261"/>
      <c r="M38" s="333"/>
      <c r="N38" s="429"/>
    </row>
    <row r="39" spans="2:14" ht="22.5" customHeight="1">
      <c r="B39" s="264"/>
      <c r="C39" s="366"/>
      <c r="D39" s="270"/>
      <c r="E39" s="273"/>
      <c r="F39" s="276"/>
      <c r="G39" s="103">
        <v>4</v>
      </c>
      <c r="H39" s="110" t="s">
        <v>701</v>
      </c>
      <c r="I39" s="279"/>
      <c r="J39" s="282"/>
      <c r="K39" s="285"/>
      <c r="L39" s="261"/>
      <c r="M39" s="333"/>
      <c r="N39" s="429"/>
    </row>
    <row r="40" spans="2:14" ht="49.5">
      <c r="B40" s="264"/>
      <c r="C40" s="366"/>
      <c r="D40" s="270"/>
      <c r="E40" s="273"/>
      <c r="F40" s="276"/>
      <c r="G40" s="103">
        <v>5</v>
      </c>
      <c r="H40" s="110" t="s">
        <v>702</v>
      </c>
      <c r="I40" s="279"/>
      <c r="J40" s="282"/>
      <c r="K40" s="285"/>
      <c r="L40" s="261"/>
      <c r="M40" s="333"/>
      <c r="N40" s="429"/>
    </row>
    <row r="41" spans="2:14" ht="33">
      <c r="B41" s="264"/>
      <c r="C41" s="366"/>
      <c r="D41" s="270"/>
      <c r="E41" s="273"/>
      <c r="F41" s="276"/>
      <c r="G41" s="103">
        <v>6</v>
      </c>
      <c r="H41" s="111" t="s">
        <v>412</v>
      </c>
      <c r="I41" s="279"/>
      <c r="J41" s="282"/>
      <c r="K41" s="285"/>
      <c r="L41" s="261"/>
      <c r="M41" s="333"/>
      <c r="N41" s="429"/>
    </row>
    <row r="42" spans="2:14" ht="33">
      <c r="B42" s="264"/>
      <c r="C42" s="366"/>
      <c r="D42" s="270"/>
      <c r="E42" s="273"/>
      <c r="F42" s="276"/>
      <c r="G42" s="103">
        <v>7</v>
      </c>
      <c r="H42" s="111" t="s">
        <v>703</v>
      </c>
      <c r="I42" s="279"/>
      <c r="J42" s="282"/>
      <c r="K42" s="285"/>
      <c r="L42" s="261"/>
      <c r="M42" s="333"/>
      <c r="N42" s="429"/>
    </row>
    <row r="43" spans="2:14" ht="22.5" customHeight="1" thickBot="1">
      <c r="B43" s="265"/>
      <c r="C43" s="367"/>
      <c r="D43" s="271"/>
      <c r="E43" s="274"/>
      <c r="F43" s="277"/>
      <c r="G43" s="112">
        <v>8</v>
      </c>
      <c r="H43" s="113"/>
      <c r="I43" s="280"/>
      <c r="J43" s="283"/>
      <c r="K43" s="286"/>
      <c r="L43" s="261"/>
      <c r="M43" s="333"/>
      <c r="N43" s="429"/>
    </row>
    <row r="44" spans="2:14" ht="37.5" customHeight="1">
      <c r="B44" s="263" t="str">
        <f>+LEFT(C44,4)</f>
        <v>16.4</v>
      </c>
      <c r="C44" s="365" t="s">
        <v>704</v>
      </c>
      <c r="D44" s="269" t="s">
        <v>705</v>
      </c>
      <c r="E44" s="272" t="s">
        <v>706</v>
      </c>
      <c r="F44" s="275">
        <v>3</v>
      </c>
      <c r="G44" s="101">
        <v>1</v>
      </c>
      <c r="H44" s="108" t="s">
        <v>707</v>
      </c>
      <c r="I44" s="278" t="s">
        <v>708</v>
      </c>
      <c r="J44" s="281">
        <v>3</v>
      </c>
      <c r="K44" s="284" t="s">
        <v>107</v>
      </c>
      <c r="L44" s="261">
        <v>380</v>
      </c>
      <c r="M44" s="333">
        <v>6.1235999999999997</v>
      </c>
      <c r="N44" s="429">
        <v>386.12360000000001</v>
      </c>
    </row>
    <row r="45" spans="2:14" ht="66">
      <c r="B45" s="264"/>
      <c r="C45" s="366"/>
      <c r="D45" s="270"/>
      <c r="E45" s="273"/>
      <c r="F45" s="276"/>
      <c r="G45" s="103">
        <v>2</v>
      </c>
      <c r="H45" s="109" t="s">
        <v>709</v>
      </c>
      <c r="I45" s="279"/>
      <c r="J45" s="282"/>
      <c r="K45" s="285"/>
      <c r="L45" s="261"/>
      <c r="M45" s="333"/>
      <c r="N45" s="429"/>
    </row>
    <row r="46" spans="2:14" ht="49.5">
      <c r="B46" s="264"/>
      <c r="C46" s="366"/>
      <c r="D46" s="270"/>
      <c r="E46" s="273"/>
      <c r="F46" s="276"/>
      <c r="G46" s="103">
        <v>3</v>
      </c>
      <c r="H46" s="110" t="s">
        <v>365</v>
      </c>
      <c r="I46" s="279"/>
      <c r="J46" s="282"/>
      <c r="K46" s="285"/>
      <c r="L46" s="261"/>
      <c r="M46" s="333"/>
      <c r="N46" s="429"/>
    </row>
    <row r="47" spans="2:14" ht="16.5">
      <c r="B47" s="264"/>
      <c r="C47" s="366"/>
      <c r="D47" s="270"/>
      <c r="E47" s="273"/>
      <c r="F47" s="276"/>
      <c r="G47" s="103">
        <v>4</v>
      </c>
      <c r="H47" s="110" t="s">
        <v>710</v>
      </c>
      <c r="I47" s="279"/>
      <c r="J47" s="282"/>
      <c r="K47" s="285"/>
      <c r="L47" s="261"/>
      <c r="M47" s="333"/>
      <c r="N47" s="429"/>
    </row>
    <row r="48" spans="2:14" ht="53.25" customHeight="1">
      <c r="B48" s="264"/>
      <c r="C48" s="366"/>
      <c r="D48" s="270"/>
      <c r="E48" s="273"/>
      <c r="F48" s="276"/>
      <c r="G48" s="103">
        <v>5</v>
      </c>
      <c r="H48" s="110" t="s">
        <v>711</v>
      </c>
      <c r="I48" s="279"/>
      <c r="J48" s="282"/>
      <c r="K48" s="285"/>
      <c r="L48" s="261"/>
      <c r="M48" s="333"/>
      <c r="N48" s="429"/>
    </row>
    <row r="49" spans="2:14" ht="67.5" customHeight="1">
      <c r="B49" s="264"/>
      <c r="C49" s="366"/>
      <c r="D49" s="270"/>
      <c r="E49" s="273"/>
      <c r="F49" s="276"/>
      <c r="G49" s="103">
        <v>6</v>
      </c>
      <c r="H49" s="111" t="s">
        <v>293</v>
      </c>
      <c r="I49" s="279"/>
      <c r="J49" s="282"/>
      <c r="K49" s="285"/>
      <c r="L49" s="261"/>
      <c r="M49" s="333"/>
      <c r="N49" s="429"/>
    </row>
    <row r="50" spans="2:14" ht="22.5" customHeight="1">
      <c r="B50" s="264"/>
      <c r="C50" s="366"/>
      <c r="D50" s="270"/>
      <c r="E50" s="273"/>
      <c r="F50" s="276"/>
      <c r="G50" s="103">
        <v>7</v>
      </c>
      <c r="H50" s="111"/>
      <c r="I50" s="279"/>
      <c r="J50" s="282"/>
      <c r="K50" s="285"/>
      <c r="L50" s="261"/>
      <c r="M50" s="333"/>
      <c r="N50" s="429"/>
    </row>
    <row r="51" spans="2:14" ht="22.5" customHeight="1" thickBot="1">
      <c r="B51" s="265"/>
      <c r="C51" s="367"/>
      <c r="D51" s="271"/>
      <c r="E51" s="274"/>
      <c r="F51" s="277"/>
      <c r="G51" s="112">
        <v>8</v>
      </c>
      <c r="H51" s="113"/>
      <c r="I51" s="280"/>
      <c r="J51" s="283"/>
      <c r="K51" s="286"/>
      <c r="L51" s="261"/>
      <c r="M51" s="333"/>
      <c r="N51" s="429"/>
    </row>
    <row r="52" spans="2:14" ht="16.5" customHeight="1">
      <c r="B52" s="263" t="str">
        <f>+LEFT(C52,4)</f>
        <v>16.5</v>
      </c>
      <c r="C52" s="365" t="s">
        <v>712</v>
      </c>
      <c r="D52" s="269" t="s">
        <v>428</v>
      </c>
      <c r="E52" s="272" t="s">
        <v>713</v>
      </c>
      <c r="F52" s="275">
        <v>3</v>
      </c>
      <c r="G52" s="101">
        <v>1</v>
      </c>
      <c r="H52" s="108" t="s">
        <v>714</v>
      </c>
      <c r="I52" s="278" t="s">
        <v>715</v>
      </c>
      <c r="J52" s="281">
        <v>3</v>
      </c>
      <c r="K52" s="284" t="s">
        <v>107</v>
      </c>
      <c r="L52" s="261">
        <v>380</v>
      </c>
      <c r="M52" s="333">
        <v>6.2135999999999996</v>
      </c>
      <c r="N52" s="429">
        <v>386.21359999999999</v>
      </c>
    </row>
    <row r="53" spans="2:14" ht="33">
      <c r="B53" s="264"/>
      <c r="C53" s="366"/>
      <c r="D53" s="270"/>
      <c r="E53" s="273"/>
      <c r="F53" s="276"/>
      <c r="G53" s="103">
        <v>2</v>
      </c>
      <c r="H53" s="109" t="s">
        <v>716</v>
      </c>
      <c r="I53" s="279"/>
      <c r="J53" s="282"/>
      <c r="K53" s="285"/>
      <c r="L53" s="261"/>
      <c r="M53" s="333"/>
      <c r="N53" s="429"/>
    </row>
    <row r="54" spans="2:14" ht="66">
      <c r="B54" s="264"/>
      <c r="C54" s="366"/>
      <c r="D54" s="270"/>
      <c r="E54" s="273"/>
      <c r="F54" s="276"/>
      <c r="G54" s="103">
        <v>3</v>
      </c>
      <c r="H54" s="110" t="s">
        <v>717</v>
      </c>
      <c r="I54" s="279"/>
      <c r="J54" s="282"/>
      <c r="K54" s="285"/>
      <c r="L54" s="261"/>
      <c r="M54" s="333"/>
      <c r="N54" s="429"/>
    </row>
    <row r="55" spans="2:14" ht="16.5">
      <c r="B55" s="264"/>
      <c r="C55" s="366"/>
      <c r="D55" s="270"/>
      <c r="E55" s="273"/>
      <c r="F55" s="276"/>
      <c r="G55" s="103">
        <v>4</v>
      </c>
      <c r="H55" s="110" t="s">
        <v>701</v>
      </c>
      <c r="I55" s="279"/>
      <c r="J55" s="282"/>
      <c r="K55" s="285"/>
      <c r="L55" s="261"/>
      <c r="M55" s="333"/>
      <c r="N55" s="429"/>
    </row>
    <row r="56" spans="2:14" ht="16.5">
      <c r="B56" s="264"/>
      <c r="C56" s="366"/>
      <c r="D56" s="270"/>
      <c r="E56" s="273"/>
      <c r="F56" s="276"/>
      <c r="G56" s="103">
        <v>5</v>
      </c>
      <c r="H56" s="110" t="s">
        <v>718</v>
      </c>
      <c r="I56" s="279"/>
      <c r="J56" s="282"/>
      <c r="K56" s="285"/>
      <c r="L56" s="261"/>
      <c r="M56" s="333"/>
      <c r="N56" s="429"/>
    </row>
    <row r="57" spans="2:14" ht="49.5">
      <c r="B57" s="264"/>
      <c r="C57" s="366"/>
      <c r="D57" s="270"/>
      <c r="E57" s="273"/>
      <c r="F57" s="276"/>
      <c r="G57" s="103">
        <v>6</v>
      </c>
      <c r="H57" s="111" t="s">
        <v>719</v>
      </c>
      <c r="I57" s="279"/>
      <c r="J57" s="282"/>
      <c r="K57" s="285"/>
      <c r="L57" s="261"/>
      <c r="M57" s="333"/>
      <c r="N57" s="429"/>
    </row>
    <row r="58" spans="2:14" ht="66">
      <c r="B58" s="264"/>
      <c r="C58" s="366"/>
      <c r="D58" s="270"/>
      <c r="E58" s="273"/>
      <c r="F58" s="276"/>
      <c r="G58" s="103">
        <v>7</v>
      </c>
      <c r="H58" s="111" t="s">
        <v>720</v>
      </c>
      <c r="I58" s="279"/>
      <c r="J58" s="282"/>
      <c r="K58" s="285"/>
      <c r="L58" s="261"/>
      <c r="M58" s="333"/>
      <c r="N58" s="429"/>
    </row>
    <row r="59" spans="2:14" ht="33.75" thickBot="1">
      <c r="B59" s="265"/>
      <c r="C59" s="367"/>
      <c r="D59" s="271"/>
      <c r="E59" s="274"/>
      <c r="F59" s="277"/>
      <c r="G59" s="112">
        <v>8</v>
      </c>
      <c r="H59" s="113" t="s">
        <v>721</v>
      </c>
      <c r="I59" s="280"/>
      <c r="J59" s="283"/>
      <c r="K59" s="286"/>
      <c r="L59" s="261"/>
      <c r="M59" s="333"/>
      <c r="N59" s="429"/>
    </row>
    <row r="60" spans="2:14" ht="22.5" customHeight="1">
      <c r="B60" s="422"/>
      <c r="C60" s="422" t="s">
        <v>722</v>
      </c>
      <c r="D60" s="419" t="s">
        <v>149</v>
      </c>
      <c r="E60" s="423" t="s">
        <v>86</v>
      </c>
      <c r="F60" s="426" t="s">
        <v>318</v>
      </c>
      <c r="G60" s="418" t="s">
        <v>88</v>
      </c>
      <c r="H60" s="418"/>
      <c r="I60" s="418"/>
      <c r="J60" s="426" t="s">
        <v>319</v>
      </c>
      <c r="K60" s="427" t="s">
        <v>150</v>
      </c>
      <c r="L60" s="325"/>
      <c r="M60" s="325"/>
      <c r="N60" s="417"/>
    </row>
    <row r="61" spans="2:14" ht="22.5" customHeight="1">
      <c r="B61" s="422"/>
      <c r="C61" s="422"/>
      <c r="D61" s="419"/>
      <c r="E61" s="424"/>
      <c r="F61" s="426"/>
      <c r="G61" s="418" t="s">
        <v>45</v>
      </c>
      <c r="H61" s="419" t="s">
        <v>92</v>
      </c>
      <c r="I61" s="419" t="s">
        <v>676</v>
      </c>
      <c r="J61" s="426"/>
      <c r="K61" s="427"/>
      <c r="L61" s="325"/>
      <c r="M61" s="325"/>
      <c r="N61" s="417"/>
    </row>
    <row r="62" spans="2:14" ht="114.75" customHeight="1" thickBot="1">
      <c r="B62" s="422"/>
      <c r="C62" s="422"/>
      <c r="D62" s="419"/>
      <c r="E62" s="425"/>
      <c r="F62" s="426"/>
      <c r="G62" s="418"/>
      <c r="H62" s="418"/>
      <c r="I62" s="418"/>
      <c r="J62" s="426"/>
      <c r="K62" s="428"/>
      <c r="L62" s="325"/>
      <c r="M62" s="325"/>
      <c r="N62" s="417"/>
    </row>
    <row r="63" spans="2:14" ht="49.5" customHeight="1">
      <c r="B63" s="263" t="str">
        <f>+LEFT(C63,5)</f>
        <v xml:space="preserve">17.1 </v>
      </c>
      <c r="C63" s="365" t="s">
        <v>723</v>
      </c>
      <c r="D63" s="269" t="s">
        <v>428</v>
      </c>
      <c r="E63" s="272" t="s">
        <v>724</v>
      </c>
      <c r="F63" s="275">
        <v>3</v>
      </c>
      <c r="G63" s="101">
        <v>1</v>
      </c>
      <c r="H63" s="108" t="s">
        <v>725</v>
      </c>
      <c r="I63" s="278" t="s">
        <v>726</v>
      </c>
      <c r="J63" s="281">
        <v>3</v>
      </c>
      <c r="K63" s="284" t="s">
        <v>107</v>
      </c>
      <c r="L63" s="261">
        <v>380</v>
      </c>
      <c r="M63" s="333">
        <v>6.3258000000000001</v>
      </c>
      <c r="N63" s="429">
        <v>386.32580000000002</v>
      </c>
    </row>
    <row r="64" spans="2:14" ht="33">
      <c r="B64" s="264"/>
      <c r="C64" s="366"/>
      <c r="D64" s="270"/>
      <c r="E64" s="273"/>
      <c r="F64" s="276"/>
      <c r="G64" s="103">
        <v>2</v>
      </c>
      <c r="H64" s="109" t="s">
        <v>727</v>
      </c>
      <c r="I64" s="279"/>
      <c r="J64" s="282"/>
      <c r="K64" s="285"/>
      <c r="L64" s="261"/>
      <c r="M64" s="333"/>
      <c r="N64" s="429"/>
    </row>
    <row r="65" spans="2:14" ht="66">
      <c r="B65" s="264"/>
      <c r="C65" s="366"/>
      <c r="D65" s="270"/>
      <c r="E65" s="273"/>
      <c r="F65" s="276"/>
      <c r="G65" s="103">
        <v>3</v>
      </c>
      <c r="H65" s="110" t="s">
        <v>728</v>
      </c>
      <c r="I65" s="279"/>
      <c r="J65" s="282"/>
      <c r="K65" s="285"/>
      <c r="L65" s="261"/>
      <c r="M65" s="333"/>
      <c r="N65" s="429"/>
    </row>
    <row r="66" spans="2:14" ht="33">
      <c r="B66" s="264"/>
      <c r="C66" s="366"/>
      <c r="D66" s="270"/>
      <c r="E66" s="273"/>
      <c r="F66" s="276"/>
      <c r="G66" s="103">
        <v>4</v>
      </c>
      <c r="H66" s="110" t="s">
        <v>729</v>
      </c>
      <c r="I66" s="279"/>
      <c r="J66" s="282"/>
      <c r="K66" s="285"/>
      <c r="L66" s="261"/>
      <c r="M66" s="333"/>
      <c r="N66" s="429"/>
    </row>
    <row r="67" spans="2:14" ht="32.25" customHeight="1">
      <c r="B67" s="264"/>
      <c r="C67" s="366"/>
      <c r="D67" s="270"/>
      <c r="E67" s="273"/>
      <c r="F67" s="276"/>
      <c r="G67" s="103">
        <v>5</v>
      </c>
      <c r="H67" s="110" t="s">
        <v>730</v>
      </c>
      <c r="I67" s="279"/>
      <c r="J67" s="282"/>
      <c r="K67" s="285"/>
      <c r="L67" s="261"/>
      <c r="M67" s="333"/>
      <c r="N67" s="429"/>
    </row>
    <row r="68" spans="2:14" ht="21" customHeight="1">
      <c r="B68" s="264"/>
      <c r="C68" s="366"/>
      <c r="D68" s="270"/>
      <c r="E68" s="273"/>
      <c r="F68" s="276"/>
      <c r="G68" s="103">
        <v>6</v>
      </c>
      <c r="H68" s="111" t="s">
        <v>731</v>
      </c>
      <c r="I68" s="279"/>
      <c r="J68" s="282"/>
      <c r="K68" s="285"/>
      <c r="L68" s="261"/>
      <c r="M68" s="333"/>
      <c r="N68" s="429"/>
    </row>
    <row r="69" spans="2:14" ht="21" customHeight="1">
      <c r="B69" s="264"/>
      <c r="C69" s="366"/>
      <c r="D69" s="270"/>
      <c r="E69" s="273"/>
      <c r="F69" s="276"/>
      <c r="G69" s="103">
        <v>7</v>
      </c>
      <c r="H69" s="111"/>
      <c r="I69" s="279"/>
      <c r="J69" s="282"/>
      <c r="K69" s="285"/>
      <c r="L69" s="261"/>
      <c r="M69" s="333"/>
      <c r="N69" s="429"/>
    </row>
    <row r="70" spans="2:14" ht="21" customHeight="1" thickBot="1">
      <c r="B70" s="265"/>
      <c r="C70" s="367"/>
      <c r="D70" s="271"/>
      <c r="E70" s="274"/>
      <c r="F70" s="277"/>
      <c r="G70" s="112">
        <v>8</v>
      </c>
      <c r="H70" s="113"/>
      <c r="I70" s="280"/>
      <c r="J70" s="283"/>
      <c r="K70" s="286"/>
      <c r="L70" s="261"/>
      <c r="M70" s="333"/>
      <c r="N70" s="429"/>
    </row>
    <row r="71" spans="2:14" ht="33" customHeight="1">
      <c r="B71" s="263" t="str">
        <f>+LEFT(C71,5)</f>
        <v xml:space="preserve">17.2 </v>
      </c>
      <c r="C71" s="430" t="s">
        <v>732</v>
      </c>
      <c r="D71" s="269" t="s">
        <v>428</v>
      </c>
      <c r="E71" s="272" t="s">
        <v>733</v>
      </c>
      <c r="F71" s="275">
        <v>3</v>
      </c>
      <c r="G71" s="101">
        <v>1</v>
      </c>
      <c r="H71" s="108" t="s">
        <v>734</v>
      </c>
      <c r="I71" s="278" t="s">
        <v>735</v>
      </c>
      <c r="J71" s="281">
        <v>3</v>
      </c>
      <c r="K71" s="284" t="s">
        <v>107</v>
      </c>
      <c r="L71" s="261">
        <v>380</v>
      </c>
      <c r="M71" s="333">
        <v>6.4569000000000001</v>
      </c>
      <c r="N71" s="429">
        <v>386.45690000000002</v>
      </c>
    </row>
    <row r="72" spans="2:14" ht="33">
      <c r="B72" s="264"/>
      <c r="C72" s="431"/>
      <c r="D72" s="270"/>
      <c r="E72" s="273"/>
      <c r="F72" s="276"/>
      <c r="G72" s="103">
        <v>2</v>
      </c>
      <c r="H72" s="109" t="s">
        <v>736</v>
      </c>
      <c r="I72" s="279"/>
      <c r="J72" s="282"/>
      <c r="K72" s="285"/>
      <c r="L72" s="261"/>
      <c r="M72" s="333"/>
      <c r="N72" s="429"/>
    </row>
    <row r="73" spans="2:14" ht="33">
      <c r="B73" s="264"/>
      <c r="C73" s="431"/>
      <c r="D73" s="270"/>
      <c r="E73" s="273"/>
      <c r="F73" s="276"/>
      <c r="G73" s="103">
        <v>3</v>
      </c>
      <c r="H73" s="110" t="s">
        <v>727</v>
      </c>
      <c r="I73" s="279"/>
      <c r="J73" s="282"/>
      <c r="K73" s="285"/>
      <c r="L73" s="261"/>
      <c r="M73" s="333"/>
      <c r="N73" s="429"/>
    </row>
    <row r="74" spans="2:14" ht="16.5">
      <c r="B74" s="264"/>
      <c r="C74" s="431"/>
      <c r="D74" s="270"/>
      <c r="E74" s="273"/>
      <c r="F74" s="276"/>
      <c r="G74" s="103">
        <v>4</v>
      </c>
      <c r="H74" s="110" t="s">
        <v>737</v>
      </c>
      <c r="I74" s="279"/>
      <c r="J74" s="282"/>
      <c r="K74" s="285"/>
      <c r="L74" s="261"/>
      <c r="M74" s="333"/>
      <c r="N74" s="429"/>
    </row>
    <row r="75" spans="2:14" ht="16.5">
      <c r="B75" s="264"/>
      <c r="C75" s="431"/>
      <c r="D75" s="270"/>
      <c r="E75" s="273"/>
      <c r="F75" s="276"/>
      <c r="G75" s="103">
        <v>5</v>
      </c>
      <c r="H75" s="110" t="s">
        <v>738</v>
      </c>
      <c r="I75" s="279"/>
      <c r="J75" s="282"/>
      <c r="K75" s="285"/>
      <c r="L75" s="261"/>
      <c r="M75" s="333"/>
      <c r="N75" s="429"/>
    </row>
    <row r="76" spans="2:14" ht="33">
      <c r="B76" s="264"/>
      <c r="C76" s="431"/>
      <c r="D76" s="270"/>
      <c r="E76" s="273"/>
      <c r="F76" s="276"/>
      <c r="G76" s="103">
        <v>6</v>
      </c>
      <c r="H76" s="111" t="s">
        <v>739</v>
      </c>
      <c r="I76" s="279"/>
      <c r="J76" s="282"/>
      <c r="K76" s="285"/>
      <c r="L76" s="261"/>
      <c r="M76" s="333"/>
      <c r="N76" s="429"/>
    </row>
    <row r="77" spans="2:14" ht="16.5">
      <c r="B77" s="264"/>
      <c r="C77" s="431"/>
      <c r="D77" s="270"/>
      <c r="E77" s="273"/>
      <c r="F77" s="276"/>
      <c r="G77" s="103">
        <v>7</v>
      </c>
      <c r="H77" s="111" t="s">
        <v>740</v>
      </c>
      <c r="I77" s="279"/>
      <c r="J77" s="282"/>
      <c r="K77" s="285"/>
      <c r="L77" s="261"/>
      <c r="M77" s="333"/>
      <c r="N77" s="429"/>
    </row>
    <row r="78" spans="2:14" ht="33.75" thickBot="1">
      <c r="B78" s="265"/>
      <c r="C78" s="432"/>
      <c r="D78" s="271"/>
      <c r="E78" s="274"/>
      <c r="F78" s="277"/>
      <c r="G78" s="112">
        <v>8</v>
      </c>
      <c r="H78" s="113" t="s">
        <v>692</v>
      </c>
      <c r="I78" s="280"/>
      <c r="J78" s="283"/>
      <c r="K78" s="286"/>
      <c r="L78" s="261"/>
      <c r="M78" s="333"/>
      <c r="N78" s="429"/>
    </row>
    <row r="79" spans="2:14" ht="30.75" customHeight="1">
      <c r="B79" s="263" t="str">
        <f>+LEFT(C79,5)</f>
        <v xml:space="preserve">17.3 </v>
      </c>
      <c r="C79" s="365" t="s">
        <v>741</v>
      </c>
      <c r="D79" s="269" t="s">
        <v>428</v>
      </c>
      <c r="E79" s="272" t="s">
        <v>742</v>
      </c>
      <c r="F79" s="275">
        <v>3</v>
      </c>
      <c r="G79" s="101">
        <v>1</v>
      </c>
      <c r="H79" s="108" t="s">
        <v>743</v>
      </c>
      <c r="I79" s="278" t="s">
        <v>744</v>
      </c>
      <c r="J79" s="281">
        <v>3</v>
      </c>
      <c r="K79" s="284" t="s">
        <v>107</v>
      </c>
      <c r="L79" s="261">
        <v>380</v>
      </c>
      <c r="M79" s="333">
        <v>6.5632000000000001</v>
      </c>
      <c r="N79" s="429">
        <v>386.56319999999999</v>
      </c>
    </row>
    <row r="80" spans="2:14" ht="30.75" customHeight="1">
      <c r="B80" s="264"/>
      <c r="C80" s="366"/>
      <c r="D80" s="270"/>
      <c r="E80" s="273"/>
      <c r="F80" s="276"/>
      <c r="G80" s="103">
        <v>2</v>
      </c>
      <c r="H80" s="109" t="s">
        <v>745</v>
      </c>
      <c r="I80" s="279"/>
      <c r="J80" s="282"/>
      <c r="K80" s="285"/>
      <c r="L80" s="261"/>
      <c r="M80" s="333"/>
      <c r="N80" s="429"/>
    </row>
    <row r="81" spans="2:14" ht="30.75" customHeight="1">
      <c r="B81" s="264"/>
      <c r="C81" s="366"/>
      <c r="D81" s="270"/>
      <c r="E81" s="273"/>
      <c r="F81" s="276"/>
      <c r="G81" s="103">
        <v>3</v>
      </c>
      <c r="H81" s="110" t="s">
        <v>746</v>
      </c>
      <c r="I81" s="279"/>
      <c r="J81" s="282"/>
      <c r="K81" s="285"/>
      <c r="L81" s="261"/>
      <c r="M81" s="333"/>
      <c r="N81" s="429"/>
    </row>
    <row r="82" spans="2:14" ht="30.75" customHeight="1">
      <c r="B82" s="264"/>
      <c r="C82" s="366"/>
      <c r="D82" s="270"/>
      <c r="E82" s="273"/>
      <c r="F82" s="276"/>
      <c r="G82" s="103">
        <v>4</v>
      </c>
      <c r="H82" s="110" t="s">
        <v>747</v>
      </c>
      <c r="I82" s="279"/>
      <c r="J82" s="282"/>
      <c r="K82" s="285"/>
      <c r="L82" s="261"/>
      <c r="M82" s="333"/>
      <c r="N82" s="429"/>
    </row>
    <row r="83" spans="2:14" ht="30.75" customHeight="1">
      <c r="B83" s="264"/>
      <c r="C83" s="366"/>
      <c r="D83" s="270"/>
      <c r="E83" s="273"/>
      <c r="F83" s="276"/>
      <c r="G83" s="103">
        <v>5</v>
      </c>
      <c r="H83" s="110" t="s">
        <v>691</v>
      </c>
      <c r="I83" s="279"/>
      <c r="J83" s="282"/>
      <c r="K83" s="285"/>
      <c r="L83" s="261"/>
      <c r="M83" s="333"/>
      <c r="N83" s="429"/>
    </row>
    <row r="84" spans="2:14" ht="30.75" customHeight="1">
      <c r="B84" s="264"/>
      <c r="C84" s="366"/>
      <c r="D84" s="270"/>
      <c r="E84" s="273"/>
      <c r="F84" s="276"/>
      <c r="G84" s="103">
        <v>6</v>
      </c>
      <c r="H84" s="111" t="s">
        <v>748</v>
      </c>
      <c r="I84" s="279"/>
      <c r="J84" s="282"/>
      <c r="K84" s="285"/>
      <c r="L84" s="261"/>
      <c r="M84" s="333"/>
      <c r="N84" s="429"/>
    </row>
    <row r="85" spans="2:14" ht="30.75" customHeight="1">
      <c r="B85" s="264"/>
      <c r="C85" s="366"/>
      <c r="D85" s="270"/>
      <c r="E85" s="273"/>
      <c r="F85" s="276"/>
      <c r="G85" s="103">
        <v>7</v>
      </c>
      <c r="H85" s="111"/>
      <c r="I85" s="279"/>
      <c r="J85" s="282"/>
      <c r="K85" s="285"/>
      <c r="L85" s="261"/>
      <c r="M85" s="333"/>
      <c r="N85" s="429"/>
    </row>
    <row r="86" spans="2:14" ht="30.75" customHeight="1" thickBot="1">
      <c r="B86" s="265"/>
      <c r="C86" s="367"/>
      <c r="D86" s="271"/>
      <c r="E86" s="274"/>
      <c r="F86" s="277"/>
      <c r="G86" s="112">
        <v>8</v>
      </c>
      <c r="H86" s="113"/>
      <c r="I86" s="280"/>
      <c r="J86" s="283"/>
      <c r="K86" s="286"/>
      <c r="L86" s="261"/>
      <c r="M86" s="333"/>
      <c r="N86" s="429"/>
    </row>
    <row r="87" spans="2:14" ht="39" customHeight="1">
      <c r="B87" s="263" t="str">
        <f>+LEFT(C87,5)</f>
        <v xml:space="preserve">17.4 </v>
      </c>
      <c r="C87" s="365" t="s">
        <v>749</v>
      </c>
      <c r="D87" s="269" t="s">
        <v>428</v>
      </c>
      <c r="E87" s="272" t="s">
        <v>750</v>
      </c>
      <c r="F87" s="275">
        <v>3</v>
      </c>
      <c r="G87" s="101">
        <v>1</v>
      </c>
      <c r="H87" s="108" t="s">
        <v>751</v>
      </c>
      <c r="I87" s="278" t="s">
        <v>752</v>
      </c>
      <c r="J87" s="281">
        <v>2</v>
      </c>
      <c r="K87" s="284" t="s">
        <v>162</v>
      </c>
      <c r="L87" s="261">
        <v>340</v>
      </c>
      <c r="M87" s="333">
        <v>6.7854000000000001</v>
      </c>
      <c r="N87" s="429">
        <v>346.78539999999998</v>
      </c>
    </row>
    <row r="88" spans="2:14" ht="41.25" customHeight="1">
      <c r="B88" s="264"/>
      <c r="C88" s="366"/>
      <c r="D88" s="270"/>
      <c r="E88" s="273"/>
      <c r="F88" s="276"/>
      <c r="G88" s="103">
        <v>2</v>
      </c>
      <c r="H88" s="109" t="s">
        <v>753</v>
      </c>
      <c r="I88" s="279"/>
      <c r="J88" s="282"/>
      <c r="K88" s="285"/>
      <c r="L88" s="261"/>
      <c r="M88" s="333"/>
      <c r="N88" s="429"/>
    </row>
    <row r="89" spans="2:14" ht="49.5">
      <c r="B89" s="264"/>
      <c r="C89" s="366"/>
      <c r="D89" s="270"/>
      <c r="E89" s="273"/>
      <c r="F89" s="276"/>
      <c r="G89" s="103">
        <v>3</v>
      </c>
      <c r="H89" s="110" t="s">
        <v>725</v>
      </c>
      <c r="I89" s="279"/>
      <c r="J89" s="282"/>
      <c r="K89" s="285"/>
      <c r="L89" s="261"/>
      <c r="M89" s="333"/>
      <c r="N89" s="429"/>
    </row>
    <row r="90" spans="2:14" ht="31.5" customHeight="1">
      <c r="B90" s="264"/>
      <c r="C90" s="366"/>
      <c r="D90" s="270"/>
      <c r="E90" s="273"/>
      <c r="F90" s="276"/>
      <c r="G90" s="103">
        <v>4</v>
      </c>
      <c r="H90" s="110"/>
      <c r="I90" s="279"/>
      <c r="J90" s="282"/>
      <c r="K90" s="285"/>
      <c r="L90" s="261"/>
      <c r="M90" s="333"/>
      <c r="N90" s="429"/>
    </row>
    <row r="91" spans="2:14" ht="29.25" customHeight="1">
      <c r="B91" s="264"/>
      <c r="C91" s="366"/>
      <c r="D91" s="270"/>
      <c r="E91" s="273"/>
      <c r="F91" s="276"/>
      <c r="G91" s="103">
        <v>5</v>
      </c>
      <c r="H91" s="110"/>
      <c r="I91" s="279"/>
      <c r="J91" s="282"/>
      <c r="K91" s="285"/>
      <c r="L91" s="261"/>
      <c r="M91" s="333"/>
      <c r="N91" s="429"/>
    </row>
    <row r="92" spans="2:14" ht="29.25" customHeight="1">
      <c r="B92" s="264"/>
      <c r="C92" s="366"/>
      <c r="D92" s="270"/>
      <c r="E92" s="273"/>
      <c r="F92" s="276"/>
      <c r="G92" s="103">
        <v>6</v>
      </c>
      <c r="H92" s="111"/>
      <c r="I92" s="279"/>
      <c r="J92" s="282"/>
      <c r="K92" s="285"/>
      <c r="L92" s="261"/>
      <c r="M92" s="333"/>
      <c r="N92" s="429"/>
    </row>
    <row r="93" spans="2:14" ht="22.5" customHeight="1">
      <c r="B93" s="264"/>
      <c r="C93" s="366"/>
      <c r="D93" s="270"/>
      <c r="E93" s="273"/>
      <c r="F93" s="276"/>
      <c r="G93" s="103">
        <v>7</v>
      </c>
      <c r="H93" s="111"/>
      <c r="I93" s="279"/>
      <c r="J93" s="282"/>
      <c r="K93" s="285"/>
      <c r="L93" s="261"/>
      <c r="M93" s="333"/>
      <c r="N93" s="429"/>
    </row>
    <row r="94" spans="2:14" ht="22.5" customHeight="1" thickBot="1">
      <c r="B94" s="265"/>
      <c r="C94" s="367"/>
      <c r="D94" s="271"/>
      <c r="E94" s="274"/>
      <c r="F94" s="277"/>
      <c r="G94" s="112">
        <v>8</v>
      </c>
      <c r="H94" s="113"/>
      <c r="I94" s="280"/>
      <c r="J94" s="283"/>
      <c r="K94" s="286"/>
      <c r="L94" s="261"/>
      <c r="M94" s="333"/>
      <c r="N94" s="429"/>
    </row>
    <row r="95" spans="2:14" ht="22.5" customHeight="1">
      <c r="B95" s="263" t="str">
        <f>+LEFT(C95,5)</f>
        <v xml:space="preserve">17.5 </v>
      </c>
      <c r="C95" s="365" t="s">
        <v>754</v>
      </c>
      <c r="D95" s="269" t="s">
        <v>428</v>
      </c>
      <c r="E95" s="272" t="s">
        <v>755</v>
      </c>
      <c r="F95" s="275">
        <v>3</v>
      </c>
      <c r="G95" s="101">
        <v>1</v>
      </c>
      <c r="H95" s="108" t="s">
        <v>756</v>
      </c>
      <c r="I95" s="278" t="s">
        <v>757</v>
      </c>
      <c r="J95" s="281">
        <v>3</v>
      </c>
      <c r="K95" s="284" t="s">
        <v>107</v>
      </c>
      <c r="L95" s="261">
        <v>380</v>
      </c>
      <c r="M95" s="333">
        <v>6.8745000000000003</v>
      </c>
      <c r="N95" s="429">
        <v>386.87450000000001</v>
      </c>
    </row>
    <row r="96" spans="2:14" ht="22.5" customHeight="1">
      <c r="B96" s="264"/>
      <c r="C96" s="366"/>
      <c r="D96" s="270"/>
      <c r="E96" s="273"/>
      <c r="F96" s="276"/>
      <c r="G96" s="103">
        <v>2</v>
      </c>
      <c r="H96" s="109" t="s">
        <v>758</v>
      </c>
      <c r="I96" s="279"/>
      <c r="J96" s="282"/>
      <c r="K96" s="285"/>
      <c r="L96" s="261"/>
      <c r="M96" s="333"/>
      <c r="N96" s="429"/>
    </row>
    <row r="97" spans="2:14" ht="33">
      <c r="B97" s="264"/>
      <c r="C97" s="366"/>
      <c r="D97" s="270"/>
      <c r="E97" s="273"/>
      <c r="F97" s="276"/>
      <c r="G97" s="103">
        <v>3</v>
      </c>
      <c r="H97" s="110" t="s">
        <v>759</v>
      </c>
      <c r="I97" s="279"/>
      <c r="J97" s="282"/>
      <c r="K97" s="285"/>
      <c r="L97" s="261"/>
      <c r="M97" s="333"/>
      <c r="N97" s="429"/>
    </row>
    <row r="98" spans="2:14" ht="22.5" customHeight="1">
      <c r="B98" s="264"/>
      <c r="C98" s="366"/>
      <c r="D98" s="270"/>
      <c r="E98" s="273"/>
      <c r="F98" s="276"/>
      <c r="G98" s="103">
        <v>4</v>
      </c>
      <c r="H98" s="110" t="s">
        <v>760</v>
      </c>
      <c r="I98" s="279"/>
      <c r="J98" s="282"/>
      <c r="K98" s="285"/>
      <c r="L98" s="261"/>
      <c r="M98" s="333"/>
      <c r="N98" s="429"/>
    </row>
    <row r="99" spans="2:14" ht="22.5" customHeight="1">
      <c r="B99" s="264"/>
      <c r="C99" s="366"/>
      <c r="D99" s="270"/>
      <c r="E99" s="273"/>
      <c r="F99" s="276"/>
      <c r="G99" s="103">
        <v>5</v>
      </c>
      <c r="H99" s="110"/>
      <c r="I99" s="279"/>
      <c r="J99" s="282"/>
      <c r="K99" s="285"/>
      <c r="L99" s="261"/>
      <c r="M99" s="333"/>
      <c r="N99" s="429"/>
    </row>
    <row r="100" spans="2:14" ht="22.5" customHeight="1">
      <c r="B100" s="264"/>
      <c r="C100" s="366"/>
      <c r="D100" s="270"/>
      <c r="E100" s="273"/>
      <c r="F100" s="276"/>
      <c r="G100" s="103">
        <v>6</v>
      </c>
      <c r="H100" s="111"/>
      <c r="I100" s="279"/>
      <c r="J100" s="282"/>
      <c r="K100" s="285"/>
      <c r="L100" s="261"/>
      <c r="M100" s="333"/>
      <c r="N100" s="429"/>
    </row>
    <row r="101" spans="2:14" ht="22.5" customHeight="1">
      <c r="B101" s="264"/>
      <c r="C101" s="366"/>
      <c r="D101" s="270"/>
      <c r="E101" s="273"/>
      <c r="F101" s="276"/>
      <c r="G101" s="103">
        <v>7</v>
      </c>
      <c r="H101" s="111"/>
      <c r="I101" s="279"/>
      <c r="J101" s="282"/>
      <c r="K101" s="285"/>
      <c r="L101" s="261"/>
      <c r="M101" s="333"/>
      <c r="N101" s="429"/>
    </row>
    <row r="102" spans="2:14" ht="22.5" customHeight="1" thickBot="1">
      <c r="B102" s="265"/>
      <c r="C102" s="367"/>
      <c r="D102" s="271"/>
      <c r="E102" s="274"/>
      <c r="F102" s="277"/>
      <c r="G102" s="112">
        <v>8</v>
      </c>
      <c r="H102" s="113"/>
      <c r="I102" s="280"/>
      <c r="J102" s="283"/>
      <c r="K102" s="286"/>
      <c r="L102" s="261"/>
      <c r="M102" s="333"/>
      <c r="N102" s="429"/>
    </row>
    <row r="103" spans="2:14" ht="23.25" customHeight="1">
      <c r="B103" s="263" t="str">
        <f>+LEFT(C103,5)</f>
        <v xml:space="preserve">17.6 </v>
      </c>
      <c r="C103" s="365" t="s">
        <v>761</v>
      </c>
      <c r="D103" s="269" t="s">
        <v>762</v>
      </c>
      <c r="E103" s="272" t="s">
        <v>763</v>
      </c>
      <c r="F103" s="275">
        <v>3</v>
      </c>
      <c r="G103" s="101">
        <v>1</v>
      </c>
      <c r="H103" s="108" t="s">
        <v>764</v>
      </c>
      <c r="I103" s="278" t="s">
        <v>765</v>
      </c>
      <c r="J103" s="281">
        <v>3</v>
      </c>
      <c r="K103" s="284" t="s">
        <v>107</v>
      </c>
      <c r="L103" s="261">
        <v>380</v>
      </c>
      <c r="M103" s="333">
        <v>6.9874000000000001</v>
      </c>
      <c r="N103" s="429">
        <v>386.98739999999998</v>
      </c>
    </row>
    <row r="104" spans="2:14" ht="22.5" customHeight="1">
      <c r="B104" s="264"/>
      <c r="C104" s="366"/>
      <c r="D104" s="270"/>
      <c r="E104" s="273"/>
      <c r="F104" s="276"/>
      <c r="G104" s="103">
        <v>2</v>
      </c>
      <c r="H104" s="109" t="s">
        <v>766</v>
      </c>
      <c r="I104" s="279"/>
      <c r="J104" s="282"/>
      <c r="K104" s="285"/>
      <c r="L104" s="261"/>
      <c r="M104" s="333"/>
      <c r="N104" s="429"/>
    </row>
    <row r="105" spans="2:14" ht="34.5" customHeight="1">
      <c r="B105" s="264"/>
      <c r="C105" s="366"/>
      <c r="D105" s="270"/>
      <c r="E105" s="273"/>
      <c r="F105" s="276"/>
      <c r="G105" s="103">
        <v>3</v>
      </c>
      <c r="H105" s="110" t="s">
        <v>746</v>
      </c>
      <c r="I105" s="279"/>
      <c r="J105" s="282"/>
      <c r="K105" s="285"/>
      <c r="L105" s="261"/>
      <c r="M105" s="333"/>
      <c r="N105" s="429"/>
    </row>
    <row r="106" spans="2:14" ht="22.5" customHeight="1">
      <c r="B106" s="264"/>
      <c r="C106" s="366"/>
      <c r="D106" s="270"/>
      <c r="E106" s="273"/>
      <c r="F106" s="276"/>
      <c r="G106" s="103">
        <v>4</v>
      </c>
      <c r="H106" s="110"/>
      <c r="I106" s="279"/>
      <c r="J106" s="282"/>
      <c r="K106" s="285"/>
      <c r="L106" s="261"/>
      <c r="M106" s="333"/>
      <c r="N106" s="429"/>
    </row>
    <row r="107" spans="2:14" ht="22.5" customHeight="1">
      <c r="B107" s="264"/>
      <c r="C107" s="366"/>
      <c r="D107" s="270"/>
      <c r="E107" s="273"/>
      <c r="F107" s="276"/>
      <c r="G107" s="103">
        <v>5</v>
      </c>
      <c r="H107" s="110"/>
      <c r="I107" s="279"/>
      <c r="J107" s="282"/>
      <c r="K107" s="285"/>
      <c r="L107" s="261"/>
      <c r="M107" s="333"/>
      <c r="N107" s="429"/>
    </row>
    <row r="108" spans="2:14" ht="22.5" customHeight="1">
      <c r="B108" s="264"/>
      <c r="C108" s="366"/>
      <c r="D108" s="270"/>
      <c r="E108" s="273"/>
      <c r="F108" s="276"/>
      <c r="G108" s="103">
        <v>6</v>
      </c>
      <c r="H108" s="111"/>
      <c r="I108" s="279"/>
      <c r="J108" s="282"/>
      <c r="K108" s="285"/>
      <c r="L108" s="261"/>
      <c r="M108" s="333"/>
      <c r="N108" s="429"/>
    </row>
    <row r="109" spans="2:14" ht="22.5" customHeight="1">
      <c r="B109" s="264"/>
      <c r="C109" s="366"/>
      <c r="D109" s="270"/>
      <c r="E109" s="273"/>
      <c r="F109" s="276"/>
      <c r="G109" s="103">
        <v>7</v>
      </c>
      <c r="H109" s="111"/>
      <c r="I109" s="279"/>
      <c r="J109" s="282"/>
      <c r="K109" s="285"/>
      <c r="L109" s="261"/>
      <c r="M109" s="333"/>
      <c r="N109" s="429"/>
    </row>
    <row r="110" spans="2:14" ht="22.5" customHeight="1" thickBot="1">
      <c r="B110" s="265"/>
      <c r="C110" s="367"/>
      <c r="D110" s="271"/>
      <c r="E110" s="274"/>
      <c r="F110" s="277"/>
      <c r="G110" s="112">
        <v>8</v>
      </c>
      <c r="H110" s="113"/>
      <c r="I110" s="280"/>
      <c r="J110" s="283"/>
      <c r="K110" s="286"/>
      <c r="L110" s="261"/>
      <c r="M110" s="333"/>
      <c r="N110" s="429"/>
    </row>
    <row r="111" spans="2:14" ht="49.5" customHeight="1">
      <c r="B111" s="263" t="str">
        <f>+LEFT(C111,5)</f>
        <v xml:space="preserve">17.7 </v>
      </c>
      <c r="C111" s="365" t="s">
        <v>767</v>
      </c>
      <c r="D111" s="269" t="s">
        <v>768</v>
      </c>
      <c r="E111" s="272" t="s">
        <v>769</v>
      </c>
      <c r="F111" s="275">
        <v>3</v>
      </c>
      <c r="G111" s="101">
        <v>1</v>
      </c>
      <c r="H111" s="108" t="s">
        <v>770</v>
      </c>
      <c r="I111" s="278" t="s">
        <v>771</v>
      </c>
      <c r="J111" s="281">
        <v>2</v>
      </c>
      <c r="K111" s="284" t="s">
        <v>162</v>
      </c>
      <c r="L111" s="261">
        <v>340</v>
      </c>
      <c r="M111" s="333">
        <v>6.9874499999999999</v>
      </c>
      <c r="N111" s="429">
        <v>346.98745000000002</v>
      </c>
    </row>
    <row r="112" spans="2:14" ht="52.5" customHeight="1">
      <c r="B112" s="264"/>
      <c r="C112" s="366"/>
      <c r="D112" s="270"/>
      <c r="E112" s="273"/>
      <c r="F112" s="276"/>
      <c r="G112" s="103">
        <v>2</v>
      </c>
      <c r="H112" s="109" t="s">
        <v>772</v>
      </c>
      <c r="I112" s="279"/>
      <c r="J112" s="282"/>
      <c r="K112" s="285"/>
      <c r="L112" s="261"/>
      <c r="M112" s="333"/>
      <c r="N112" s="429"/>
    </row>
    <row r="113" spans="2:14" ht="49.5">
      <c r="B113" s="264"/>
      <c r="C113" s="366"/>
      <c r="D113" s="270"/>
      <c r="E113" s="273"/>
      <c r="F113" s="276"/>
      <c r="G113" s="103">
        <v>3</v>
      </c>
      <c r="H113" s="110" t="s">
        <v>773</v>
      </c>
      <c r="I113" s="279"/>
      <c r="J113" s="282"/>
      <c r="K113" s="285"/>
      <c r="L113" s="261"/>
      <c r="M113" s="333"/>
      <c r="N113" s="429"/>
    </row>
    <row r="114" spans="2:14" ht="37.5" customHeight="1">
      <c r="B114" s="264"/>
      <c r="C114" s="366"/>
      <c r="D114" s="270"/>
      <c r="E114" s="273"/>
      <c r="F114" s="276"/>
      <c r="G114" s="103">
        <v>4</v>
      </c>
      <c r="H114" s="110"/>
      <c r="I114" s="279"/>
      <c r="J114" s="282"/>
      <c r="K114" s="285"/>
      <c r="L114" s="261"/>
      <c r="M114" s="333"/>
      <c r="N114" s="429"/>
    </row>
    <row r="115" spans="2:14" ht="33.75" customHeight="1">
      <c r="B115" s="264"/>
      <c r="C115" s="366"/>
      <c r="D115" s="270"/>
      <c r="E115" s="273"/>
      <c r="F115" s="276"/>
      <c r="G115" s="103">
        <v>5</v>
      </c>
      <c r="H115" s="110"/>
      <c r="I115" s="279"/>
      <c r="J115" s="282"/>
      <c r="K115" s="285"/>
      <c r="L115" s="261"/>
      <c r="M115" s="333"/>
      <c r="N115" s="429"/>
    </row>
    <row r="116" spans="2:14" ht="29.25" customHeight="1">
      <c r="B116" s="264"/>
      <c r="C116" s="366"/>
      <c r="D116" s="270"/>
      <c r="E116" s="273"/>
      <c r="F116" s="276"/>
      <c r="G116" s="103">
        <v>6</v>
      </c>
      <c r="H116" s="111"/>
      <c r="I116" s="279"/>
      <c r="J116" s="282"/>
      <c r="K116" s="285"/>
      <c r="L116" s="261"/>
      <c r="M116" s="333"/>
      <c r="N116" s="429"/>
    </row>
    <row r="117" spans="2:14" ht="25.5" customHeight="1">
      <c r="B117" s="264"/>
      <c r="C117" s="366"/>
      <c r="D117" s="270"/>
      <c r="E117" s="273"/>
      <c r="F117" s="276"/>
      <c r="G117" s="103">
        <v>7</v>
      </c>
      <c r="H117" s="111"/>
      <c r="I117" s="279"/>
      <c r="J117" s="282"/>
      <c r="K117" s="285"/>
      <c r="L117" s="261"/>
      <c r="M117" s="333"/>
      <c r="N117" s="429"/>
    </row>
    <row r="118" spans="2:14" ht="41.25" customHeight="1" thickBot="1">
      <c r="B118" s="265"/>
      <c r="C118" s="367"/>
      <c r="D118" s="271"/>
      <c r="E118" s="274"/>
      <c r="F118" s="277"/>
      <c r="G118" s="112">
        <v>8</v>
      </c>
      <c r="H118" s="113"/>
      <c r="I118" s="280"/>
      <c r="J118" s="283"/>
      <c r="K118" s="286"/>
      <c r="L118" s="261"/>
      <c r="M118" s="333"/>
      <c r="N118" s="429"/>
    </row>
    <row r="119" spans="2:14" ht="22.5" customHeight="1">
      <c r="B119" s="263" t="str">
        <f>+LEFT(C119,5)</f>
        <v xml:space="preserve">17.8 </v>
      </c>
      <c r="C119" s="387" t="s">
        <v>774</v>
      </c>
      <c r="D119" s="269" t="s">
        <v>768</v>
      </c>
      <c r="E119" s="272" t="s">
        <v>775</v>
      </c>
      <c r="F119" s="275">
        <v>3</v>
      </c>
      <c r="G119" s="101">
        <v>1</v>
      </c>
      <c r="H119" s="108" t="s">
        <v>772</v>
      </c>
      <c r="I119" s="278" t="s">
        <v>776</v>
      </c>
      <c r="J119" s="281">
        <v>3</v>
      </c>
      <c r="K119" s="284" t="s">
        <v>107</v>
      </c>
      <c r="L119" s="261">
        <v>380</v>
      </c>
      <c r="M119" s="333">
        <v>6.9874559999999999</v>
      </c>
      <c r="N119" s="429">
        <v>386.98745600000001</v>
      </c>
    </row>
    <row r="120" spans="2:14" ht="33">
      <c r="B120" s="264"/>
      <c r="C120" s="388"/>
      <c r="D120" s="270"/>
      <c r="E120" s="273"/>
      <c r="F120" s="276"/>
      <c r="G120" s="103">
        <v>2</v>
      </c>
      <c r="H120" s="109" t="s">
        <v>727</v>
      </c>
      <c r="I120" s="279"/>
      <c r="J120" s="282"/>
      <c r="K120" s="285"/>
      <c r="L120" s="261"/>
      <c r="M120" s="333"/>
      <c r="N120" s="429"/>
    </row>
    <row r="121" spans="2:14" ht="33">
      <c r="B121" s="264"/>
      <c r="C121" s="388"/>
      <c r="D121" s="270"/>
      <c r="E121" s="273"/>
      <c r="F121" s="276"/>
      <c r="G121" s="103">
        <v>3</v>
      </c>
      <c r="H121" s="110" t="s">
        <v>716</v>
      </c>
      <c r="I121" s="279"/>
      <c r="J121" s="282"/>
      <c r="K121" s="285"/>
      <c r="L121" s="261"/>
      <c r="M121" s="333"/>
      <c r="N121" s="429"/>
    </row>
    <row r="122" spans="2:14" ht="50.25" customHeight="1">
      <c r="B122" s="264"/>
      <c r="C122" s="388"/>
      <c r="D122" s="270"/>
      <c r="E122" s="273"/>
      <c r="F122" s="276"/>
      <c r="G122" s="103">
        <v>4</v>
      </c>
      <c r="H122" s="110" t="s">
        <v>777</v>
      </c>
      <c r="I122" s="279"/>
      <c r="J122" s="282"/>
      <c r="K122" s="285"/>
      <c r="L122" s="261"/>
      <c r="M122" s="333"/>
      <c r="N122" s="429"/>
    </row>
    <row r="123" spans="2:14" ht="22.5" customHeight="1">
      <c r="B123" s="264"/>
      <c r="C123" s="388"/>
      <c r="D123" s="270"/>
      <c r="E123" s="273"/>
      <c r="F123" s="276"/>
      <c r="G123" s="103">
        <v>5</v>
      </c>
      <c r="H123" s="110"/>
      <c r="I123" s="279"/>
      <c r="J123" s="282"/>
      <c r="K123" s="285"/>
      <c r="L123" s="261"/>
      <c r="M123" s="333"/>
      <c r="N123" s="429"/>
    </row>
    <row r="124" spans="2:14" ht="22.5" customHeight="1">
      <c r="B124" s="264"/>
      <c r="C124" s="388"/>
      <c r="D124" s="270"/>
      <c r="E124" s="273"/>
      <c r="F124" s="276"/>
      <c r="G124" s="103">
        <v>6</v>
      </c>
      <c r="H124" s="111"/>
      <c r="I124" s="279"/>
      <c r="J124" s="282"/>
      <c r="K124" s="285"/>
      <c r="L124" s="261"/>
      <c r="M124" s="333"/>
      <c r="N124" s="429"/>
    </row>
    <row r="125" spans="2:14" ht="22.5" customHeight="1">
      <c r="B125" s="264"/>
      <c r="C125" s="388"/>
      <c r="D125" s="270"/>
      <c r="E125" s="273"/>
      <c r="F125" s="276"/>
      <c r="G125" s="103">
        <v>7</v>
      </c>
      <c r="H125" s="111"/>
      <c r="I125" s="279"/>
      <c r="J125" s="282"/>
      <c r="K125" s="285"/>
      <c r="L125" s="261"/>
      <c r="M125" s="333"/>
      <c r="N125" s="429"/>
    </row>
    <row r="126" spans="2:14" ht="22.5" customHeight="1" thickBot="1">
      <c r="B126" s="265"/>
      <c r="C126" s="389"/>
      <c r="D126" s="271"/>
      <c r="E126" s="274"/>
      <c r="F126" s="277"/>
      <c r="G126" s="112">
        <v>8</v>
      </c>
      <c r="H126" s="113"/>
      <c r="I126" s="280"/>
      <c r="J126" s="283"/>
      <c r="K126" s="286"/>
      <c r="L126" s="261"/>
      <c r="M126" s="333"/>
      <c r="N126" s="429"/>
    </row>
    <row r="127" spans="2:14" ht="33" customHeight="1">
      <c r="B127" s="263" t="str">
        <f>+LEFT(C127,5)</f>
        <v xml:space="preserve">17.9 </v>
      </c>
      <c r="C127" s="365" t="s">
        <v>778</v>
      </c>
      <c r="D127" s="269" t="s">
        <v>768</v>
      </c>
      <c r="E127" s="272" t="s">
        <v>779</v>
      </c>
      <c r="F127" s="275">
        <v>3</v>
      </c>
      <c r="G127" s="101">
        <v>1</v>
      </c>
      <c r="H127" s="108" t="s">
        <v>780</v>
      </c>
      <c r="I127" s="278" t="s">
        <v>781</v>
      </c>
      <c r="J127" s="281">
        <v>3</v>
      </c>
      <c r="K127" s="284" t="s">
        <v>107</v>
      </c>
      <c r="L127" s="261">
        <v>380</v>
      </c>
      <c r="M127" s="333">
        <v>7.0122999999999998</v>
      </c>
      <c r="N127" s="429">
        <v>387.01229999999998</v>
      </c>
    </row>
    <row r="128" spans="2:14" ht="24.75" customHeight="1">
      <c r="B128" s="264"/>
      <c r="C128" s="366"/>
      <c r="D128" s="270"/>
      <c r="E128" s="273"/>
      <c r="F128" s="276"/>
      <c r="G128" s="103">
        <v>2</v>
      </c>
      <c r="H128" s="109" t="s">
        <v>772</v>
      </c>
      <c r="I128" s="279"/>
      <c r="J128" s="282"/>
      <c r="K128" s="285"/>
      <c r="L128" s="261"/>
      <c r="M128" s="333"/>
      <c r="N128" s="429"/>
    </row>
    <row r="129" spans="2:14" ht="49.5">
      <c r="B129" s="264"/>
      <c r="C129" s="366"/>
      <c r="D129" s="270"/>
      <c r="E129" s="273"/>
      <c r="F129" s="276"/>
      <c r="G129" s="103">
        <v>3</v>
      </c>
      <c r="H129" s="110" t="s">
        <v>770</v>
      </c>
      <c r="I129" s="279"/>
      <c r="J129" s="282"/>
      <c r="K129" s="285"/>
      <c r="L129" s="261"/>
      <c r="M129" s="333"/>
      <c r="N129" s="429"/>
    </row>
    <row r="130" spans="2:14" ht="24.75" customHeight="1">
      <c r="B130" s="264"/>
      <c r="C130" s="366"/>
      <c r="D130" s="270"/>
      <c r="E130" s="273"/>
      <c r="F130" s="276"/>
      <c r="G130" s="103">
        <v>4</v>
      </c>
      <c r="H130" s="110"/>
      <c r="I130" s="279"/>
      <c r="J130" s="282"/>
      <c r="K130" s="285"/>
      <c r="L130" s="261"/>
      <c r="M130" s="333"/>
      <c r="N130" s="429"/>
    </row>
    <row r="131" spans="2:14" ht="24.75" customHeight="1">
      <c r="B131" s="264"/>
      <c r="C131" s="366"/>
      <c r="D131" s="270"/>
      <c r="E131" s="273"/>
      <c r="F131" s="276"/>
      <c r="G131" s="103">
        <v>5</v>
      </c>
      <c r="H131" s="110"/>
      <c r="I131" s="279"/>
      <c r="J131" s="282"/>
      <c r="K131" s="285"/>
      <c r="L131" s="261"/>
      <c r="M131" s="333"/>
      <c r="N131" s="429"/>
    </row>
    <row r="132" spans="2:14" ht="24.75" customHeight="1">
      <c r="B132" s="264"/>
      <c r="C132" s="366"/>
      <c r="D132" s="270"/>
      <c r="E132" s="273"/>
      <c r="F132" s="276"/>
      <c r="G132" s="103">
        <v>6</v>
      </c>
      <c r="H132" s="111"/>
      <c r="I132" s="279"/>
      <c r="J132" s="282"/>
      <c r="K132" s="285"/>
      <c r="L132" s="261"/>
      <c r="M132" s="333"/>
      <c r="N132" s="429"/>
    </row>
    <row r="133" spans="2:14" ht="24.75" customHeight="1">
      <c r="B133" s="264"/>
      <c r="C133" s="366"/>
      <c r="D133" s="270"/>
      <c r="E133" s="273"/>
      <c r="F133" s="276"/>
      <c r="G133" s="103">
        <v>7</v>
      </c>
      <c r="H133" s="111"/>
      <c r="I133" s="279"/>
      <c r="J133" s="282"/>
      <c r="K133" s="285"/>
      <c r="L133" s="261"/>
      <c r="M133" s="333"/>
      <c r="N133" s="429"/>
    </row>
    <row r="134" spans="2:14" ht="24.75" customHeight="1" thickBot="1">
      <c r="B134" s="265"/>
      <c r="C134" s="367"/>
      <c r="D134" s="271"/>
      <c r="E134" s="274"/>
      <c r="F134" s="277"/>
      <c r="G134" s="112">
        <v>8</v>
      </c>
      <c r="H134" s="113"/>
      <c r="I134" s="280"/>
      <c r="J134" s="283"/>
      <c r="K134" s="286"/>
      <c r="L134" s="261"/>
      <c r="M134" s="333"/>
      <c r="N134" s="429"/>
    </row>
  </sheetData>
  <sheetProtection algorithmName="SHA-512" hashValue="HE+9qFy4uOezqTllVnn3x2El1DWsX0X3XDqQ63AlPOZ/RfGzax2K+A32LlfyVntCbumtpxkZyxbdduD0Ztpdjw==" saltValue="oSCPSQgV2Aa4c11FFJ4iAw==" spinCount="100000" sheet="1" objects="1" scenarios="1"/>
  <mergeCells count="184">
    <mergeCell ref="J127:J134"/>
    <mergeCell ref="K127:K134"/>
    <mergeCell ref="L127:L134"/>
    <mergeCell ref="M127:M134"/>
    <mergeCell ref="N127:N134"/>
    <mergeCell ref="B127:B134"/>
    <mergeCell ref="C127:C134"/>
    <mergeCell ref="D127:D134"/>
    <mergeCell ref="E127:E134"/>
    <mergeCell ref="F127:F134"/>
    <mergeCell ref="I127:I134"/>
    <mergeCell ref="I119:I126"/>
    <mergeCell ref="J119:J126"/>
    <mergeCell ref="K119:K126"/>
    <mergeCell ref="L119:L126"/>
    <mergeCell ref="M119:M126"/>
    <mergeCell ref="N119:N126"/>
    <mergeCell ref="J111:J118"/>
    <mergeCell ref="K111:K118"/>
    <mergeCell ref="L111:L118"/>
    <mergeCell ref="M111:M118"/>
    <mergeCell ref="N111:N118"/>
    <mergeCell ref="I111:I118"/>
    <mergeCell ref="B119:B126"/>
    <mergeCell ref="C119:C126"/>
    <mergeCell ref="D119:D126"/>
    <mergeCell ref="E119:E126"/>
    <mergeCell ref="F119:F126"/>
    <mergeCell ref="B111:B118"/>
    <mergeCell ref="C111:C118"/>
    <mergeCell ref="D111:D118"/>
    <mergeCell ref="E111:E118"/>
    <mergeCell ref="F111:F118"/>
    <mergeCell ref="I103:I110"/>
    <mergeCell ref="J103:J110"/>
    <mergeCell ref="K103:K110"/>
    <mergeCell ref="L103:L110"/>
    <mergeCell ref="M103:M110"/>
    <mergeCell ref="N103:N110"/>
    <mergeCell ref="J95:J102"/>
    <mergeCell ref="K95:K102"/>
    <mergeCell ref="L95:L102"/>
    <mergeCell ref="M95:M102"/>
    <mergeCell ref="N95:N102"/>
    <mergeCell ref="I95:I102"/>
    <mergeCell ref="B103:B110"/>
    <mergeCell ref="C103:C110"/>
    <mergeCell ref="D103:D110"/>
    <mergeCell ref="E103:E110"/>
    <mergeCell ref="F103:F110"/>
    <mergeCell ref="B95:B102"/>
    <mergeCell ref="C95:C102"/>
    <mergeCell ref="D95:D102"/>
    <mergeCell ref="E95:E102"/>
    <mergeCell ref="F95:F102"/>
    <mergeCell ref="I87:I94"/>
    <mergeCell ref="J87:J94"/>
    <mergeCell ref="K87:K94"/>
    <mergeCell ref="L87:L94"/>
    <mergeCell ref="M87:M94"/>
    <mergeCell ref="N87:N94"/>
    <mergeCell ref="J79:J86"/>
    <mergeCell ref="K79:K86"/>
    <mergeCell ref="L79:L86"/>
    <mergeCell ref="M79:M86"/>
    <mergeCell ref="N79:N86"/>
    <mergeCell ref="I79:I86"/>
    <mergeCell ref="B87:B94"/>
    <mergeCell ref="C87:C94"/>
    <mergeCell ref="D87:D94"/>
    <mergeCell ref="E87:E94"/>
    <mergeCell ref="F87:F94"/>
    <mergeCell ref="B79:B86"/>
    <mergeCell ref="C79:C86"/>
    <mergeCell ref="D79:D86"/>
    <mergeCell ref="E79:E86"/>
    <mergeCell ref="F79:F86"/>
    <mergeCell ref="J71:J78"/>
    <mergeCell ref="K71:K78"/>
    <mergeCell ref="L71:L78"/>
    <mergeCell ref="M71:M78"/>
    <mergeCell ref="N71:N78"/>
    <mergeCell ref="J63:J70"/>
    <mergeCell ref="K63:K70"/>
    <mergeCell ref="L63:L70"/>
    <mergeCell ref="M63:M70"/>
    <mergeCell ref="N63:N70"/>
    <mergeCell ref="I61:I62"/>
    <mergeCell ref="B71:B78"/>
    <mergeCell ref="C71:C78"/>
    <mergeCell ref="D71:D78"/>
    <mergeCell ref="E71:E78"/>
    <mergeCell ref="F71:F78"/>
    <mergeCell ref="B63:B70"/>
    <mergeCell ref="C63:C70"/>
    <mergeCell ref="D63:D70"/>
    <mergeCell ref="E63:E70"/>
    <mergeCell ref="F63:F70"/>
    <mergeCell ref="I71:I78"/>
    <mergeCell ref="I63:I70"/>
    <mergeCell ref="J52:J59"/>
    <mergeCell ref="K52:K59"/>
    <mergeCell ref="L52:L59"/>
    <mergeCell ref="M52:M59"/>
    <mergeCell ref="N52:N59"/>
    <mergeCell ref="B60:B62"/>
    <mergeCell ref="C60:C62"/>
    <mergeCell ref="D60:D62"/>
    <mergeCell ref="E60:E62"/>
    <mergeCell ref="F60:F62"/>
    <mergeCell ref="B52:B59"/>
    <mergeCell ref="C52:C59"/>
    <mergeCell ref="D52:D59"/>
    <mergeCell ref="E52:E59"/>
    <mergeCell ref="F52:F59"/>
    <mergeCell ref="I52:I59"/>
    <mergeCell ref="G60:I60"/>
    <mergeCell ref="J60:J62"/>
    <mergeCell ref="K60:K62"/>
    <mergeCell ref="L60:L62"/>
    <mergeCell ref="M60:M62"/>
    <mergeCell ref="N60:N62"/>
    <mergeCell ref="G61:G62"/>
    <mergeCell ref="H61:H62"/>
    <mergeCell ref="I44:I51"/>
    <mergeCell ref="J44:J51"/>
    <mergeCell ref="K44:K51"/>
    <mergeCell ref="L44:L51"/>
    <mergeCell ref="M44:M51"/>
    <mergeCell ref="N44:N51"/>
    <mergeCell ref="J36:J43"/>
    <mergeCell ref="K36:K43"/>
    <mergeCell ref="L36:L43"/>
    <mergeCell ref="M36:M43"/>
    <mergeCell ref="N36:N43"/>
    <mergeCell ref="I36:I43"/>
    <mergeCell ref="B44:B51"/>
    <mergeCell ref="C44:C51"/>
    <mergeCell ref="D44:D51"/>
    <mergeCell ref="E44:E51"/>
    <mergeCell ref="F44:F51"/>
    <mergeCell ref="B36:B43"/>
    <mergeCell ref="C36:C43"/>
    <mergeCell ref="D36:D43"/>
    <mergeCell ref="E36:E43"/>
    <mergeCell ref="F36:F43"/>
    <mergeCell ref="I28:I35"/>
    <mergeCell ref="J28:J35"/>
    <mergeCell ref="K28:K35"/>
    <mergeCell ref="L28:L35"/>
    <mergeCell ref="M28:M35"/>
    <mergeCell ref="N28:N35"/>
    <mergeCell ref="J20:J27"/>
    <mergeCell ref="K20:K27"/>
    <mergeCell ref="L20:L27"/>
    <mergeCell ref="M20:M27"/>
    <mergeCell ref="N20:N27"/>
    <mergeCell ref="I20:I27"/>
    <mergeCell ref="B28:B35"/>
    <mergeCell ref="C28:C35"/>
    <mergeCell ref="D28:D35"/>
    <mergeCell ref="E28:E35"/>
    <mergeCell ref="F28:F35"/>
    <mergeCell ref="B20:B27"/>
    <mergeCell ref="C20:C27"/>
    <mergeCell ref="D20:D27"/>
    <mergeCell ref="E20:E27"/>
    <mergeCell ref="F20:F27"/>
    <mergeCell ref="L17:L19"/>
    <mergeCell ref="M17:M19"/>
    <mergeCell ref="N17:N19"/>
    <mergeCell ref="G18:G19"/>
    <mergeCell ref="H18:H19"/>
    <mergeCell ref="I18:I19"/>
    <mergeCell ref="C14:K14"/>
    <mergeCell ref="C15:K15"/>
    <mergeCell ref="B17:B19"/>
    <mergeCell ref="C17:C19"/>
    <mergeCell ref="D17:D19"/>
    <mergeCell ref="E17:E19"/>
    <mergeCell ref="F17:F19"/>
    <mergeCell ref="G17:I17"/>
    <mergeCell ref="J17:J19"/>
    <mergeCell ref="K17:K19"/>
  </mergeCells>
  <dataValidations count="1">
    <dataValidation type="list" allowBlank="1" showInputMessage="1" showErrorMessage="1" sqref="J20:J59 F20:F59 F63:F134 J63:J134" xr:uid="{C4974BC8-E4FF-461E-BCDC-7079A314BE70}">
      <formula1>"1,2,3"</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C216-DF31-4470-8F04-75BB1ABE5F62}">
  <dimension ref="A1:I56"/>
  <sheetViews>
    <sheetView workbookViewId="0"/>
  </sheetViews>
  <sheetFormatPr defaultColWidth="0" defaultRowHeight="12.75" zeroHeight="1"/>
  <cols>
    <col min="1" max="1" width="3.85546875" style="124" customWidth="1"/>
    <col min="2" max="2" width="15.28515625" style="124" customWidth="1"/>
    <col min="3" max="3" width="17.28515625" style="124" customWidth="1"/>
    <col min="4" max="4" width="28.5703125" style="124" customWidth="1"/>
    <col min="5" max="5" width="12.85546875" style="124" customWidth="1"/>
    <col min="6" max="6" width="47.140625" style="124" customWidth="1"/>
    <col min="7" max="7" width="21.42578125" style="124" customWidth="1"/>
    <col min="8" max="8" width="6.5703125" style="124" customWidth="1"/>
    <col min="9" max="9" width="35" style="124" customWidth="1"/>
    <col min="10" max="16384" width="11.42578125" style="124" hidden="1"/>
  </cols>
  <sheetData>
    <row r="1" spans="1:8" ht="13.5" thickBot="1"/>
    <row r="2" spans="1:8" ht="73.5" customHeight="1">
      <c r="A2" s="124" t="e">
        <f ca="1">+A2:H15E15A2:H13A2:H19E15A2:H13A2:H26E15A2:H13A2A2:H35</f>
        <v>#NAME?</v>
      </c>
      <c r="B2" s="433" t="s">
        <v>782</v>
      </c>
      <c r="C2" s="434"/>
      <c r="D2" s="434"/>
      <c r="E2" s="434"/>
      <c r="F2" s="434"/>
      <c r="G2" s="434"/>
      <c r="H2" s="435"/>
    </row>
    <row r="3" spans="1:8">
      <c r="B3" s="125"/>
      <c r="H3" s="126"/>
    </row>
    <row r="4" spans="1:8">
      <c r="B4" s="125"/>
      <c r="H4" s="126"/>
    </row>
    <row r="5" spans="1:8">
      <c r="B5" s="127"/>
      <c r="C5" s="128"/>
      <c r="D5" s="128"/>
      <c r="E5" s="128"/>
      <c r="F5" s="128"/>
      <c r="G5" s="128"/>
      <c r="H5" s="129"/>
    </row>
    <row r="6" spans="1:8" ht="65.25" customHeight="1">
      <c r="B6" s="436" t="s">
        <v>783</v>
      </c>
      <c r="C6" s="437"/>
      <c r="D6" s="437"/>
      <c r="E6" s="437"/>
      <c r="F6" s="437"/>
      <c r="G6" s="437"/>
      <c r="H6" s="438"/>
    </row>
    <row r="7" spans="1:8" ht="74.25" customHeight="1">
      <c r="B7" s="436"/>
      <c r="C7" s="437"/>
      <c r="D7" s="437"/>
      <c r="E7" s="437"/>
      <c r="F7" s="437"/>
      <c r="G7" s="437"/>
      <c r="H7" s="438"/>
    </row>
    <row r="8" spans="1:8" ht="21.75" customHeight="1">
      <c r="B8" s="439" t="s">
        <v>784</v>
      </c>
      <c r="C8" s="440"/>
      <c r="D8" s="440"/>
      <c r="E8" s="440"/>
      <c r="F8" s="440"/>
      <c r="G8" s="440"/>
      <c r="H8" s="441"/>
    </row>
    <row r="9" spans="1:8" ht="42" customHeight="1">
      <c r="B9" s="442" t="s">
        <v>785</v>
      </c>
      <c r="C9" s="443"/>
      <c r="D9" s="443"/>
      <c r="E9" s="443"/>
      <c r="F9" s="443"/>
      <c r="G9" s="443"/>
      <c r="H9" s="444"/>
    </row>
    <row r="10" spans="1:8" ht="43.5" customHeight="1">
      <c r="B10" s="442"/>
      <c r="C10" s="443"/>
      <c r="D10" s="443"/>
      <c r="E10" s="443"/>
      <c r="F10" s="443"/>
      <c r="G10" s="443"/>
      <c r="H10" s="444"/>
    </row>
    <row r="11" spans="1:8" ht="12.75" customHeight="1" thickBot="1">
      <c r="B11" s="125"/>
      <c r="D11" s="131"/>
      <c r="E11" s="132"/>
      <c r="F11" s="132"/>
      <c r="G11" s="130"/>
      <c r="H11" s="126"/>
    </row>
    <row r="12" spans="1:8" ht="21" customHeight="1" thickTop="1">
      <c r="B12" s="125"/>
      <c r="C12" s="445" t="s">
        <v>786</v>
      </c>
      <c r="D12" s="446"/>
      <c r="E12" s="447" t="s">
        <v>787</v>
      </c>
      <c r="F12" s="448"/>
      <c r="H12" s="126"/>
    </row>
    <row r="13" spans="1:8" ht="37.5" customHeight="1">
      <c r="B13" s="125"/>
      <c r="C13" s="449" t="s">
        <v>788</v>
      </c>
      <c r="D13" s="450"/>
      <c r="E13" s="451" t="s">
        <v>789</v>
      </c>
      <c r="F13" s="452"/>
      <c r="H13" s="126"/>
    </row>
    <row r="14" spans="1:8" ht="39.75" customHeight="1">
      <c r="B14" s="125"/>
      <c r="C14" s="453" t="s">
        <v>149</v>
      </c>
      <c r="D14" s="454"/>
      <c r="E14" s="455" t="s">
        <v>790</v>
      </c>
      <c r="F14" s="456"/>
      <c r="H14" s="126"/>
    </row>
    <row r="15" spans="1:8" ht="230.25" customHeight="1">
      <c r="B15" s="125"/>
      <c r="C15" s="453" t="s">
        <v>791</v>
      </c>
      <c r="D15" s="454"/>
      <c r="E15" s="455" t="s">
        <v>792</v>
      </c>
      <c r="F15" s="456"/>
      <c r="H15" s="126"/>
    </row>
    <row r="16" spans="1:8" ht="15.75" customHeight="1">
      <c r="B16" s="125"/>
      <c r="C16" s="458" t="s">
        <v>793</v>
      </c>
      <c r="D16" s="133" t="s">
        <v>45</v>
      </c>
      <c r="E16" s="455" t="s">
        <v>794</v>
      </c>
      <c r="F16" s="456"/>
      <c r="H16" s="126"/>
    </row>
    <row r="17" spans="2:8" ht="54" customHeight="1">
      <c r="B17" s="125"/>
      <c r="C17" s="459"/>
      <c r="D17" s="134" t="s">
        <v>92</v>
      </c>
      <c r="E17" s="460" t="s">
        <v>795</v>
      </c>
      <c r="F17" s="461"/>
      <c r="H17" s="126"/>
    </row>
    <row r="18" spans="2:8" ht="98.25" customHeight="1">
      <c r="B18" s="125"/>
      <c r="C18" s="459"/>
      <c r="D18" s="134" t="s">
        <v>93</v>
      </c>
      <c r="E18" s="460" t="s">
        <v>796</v>
      </c>
      <c r="F18" s="461"/>
      <c r="H18" s="126"/>
    </row>
    <row r="19" spans="2:8" ht="83.25" customHeight="1" thickBot="1">
      <c r="B19" s="125"/>
      <c r="C19" s="462" t="s">
        <v>797</v>
      </c>
      <c r="D19" s="463"/>
      <c r="E19" s="464" t="s">
        <v>798</v>
      </c>
      <c r="F19" s="465"/>
      <c r="H19" s="126"/>
    </row>
    <row r="20" spans="2:8" ht="19.5" customHeight="1" thickTop="1">
      <c r="B20" s="125"/>
      <c r="C20" s="135"/>
      <c r="D20" s="135"/>
      <c r="E20" s="136"/>
      <c r="F20" s="136"/>
      <c r="H20" s="126"/>
    </row>
    <row r="21" spans="2:8" ht="37.5" customHeight="1">
      <c r="B21" s="466" t="s">
        <v>799</v>
      </c>
      <c r="C21" s="467"/>
      <c r="D21" s="467"/>
      <c r="E21" s="467"/>
      <c r="F21" s="467"/>
      <c r="G21" s="467"/>
      <c r="H21" s="468"/>
    </row>
    <row r="22" spans="2:8" ht="27.75" customHeight="1">
      <c r="B22" s="125"/>
      <c r="H22" s="126"/>
    </row>
    <row r="23" spans="2:8" ht="27.75" customHeight="1">
      <c r="B23" s="125"/>
      <c r="C23" s="137" t="s">
        <v>800</v>
      </c>
      <c r="D23" s="469" t="s">
        <v>787</v>
      </c>
      <c r="E23" s="469"/>
      <c r="F23" s="469" t="s">
        <v>801</v>
      </c>
      <c r="G23" s="469"/>
      <c r="H23" s="126"/>
    </row>
    <row r="24" spans="2:8" ht="59.25" customHeight="1">
      <c r="B24" s="125"/>
      <c r="C24" s="138" t="s">
        <v>802</v>
      </c>
      <c r="D24" s="457" t="s">
        <v>803</v>
      </c>
      <c r="E24" s="457"/>
      <c r="F24" s="457" t="s">
        <v>804</v>
      </c>
      <c r="G24" s="457"/>
      <c r="H24" s="126"/>
    </row>
    <row r="25" spans="2:8" ht="53.25" customHeight="1">
      <c r="B25" s="125"/>
      <c r="C25" s="139" t="s">
        <v>805</v>
      </c>
      <c r="D25" s="457" t="s">
        <v>806</v>
      </c>
      <c r="E25" s="457"/>
      <c r="F25" s="457" t="s">
        <v>807</v>
      </c>
      <c r="G25" s="457"/>
      <c r="H25" s="126"/>
    </row>
    <row r="26" spans="2:8" ht="62.25" customHeight="1">
      <c r="B26" s="125"/>
      <c r="C26" s="140" t="s">
        <v>808</v>
      </c>
      <c r="D26" s="457" t="s">
        <v>809</v>
      </c>
      <c r="E26" s="457"/>
      <c r="F26" s="457" t="s">
        <v>810</v>
      </c>
      <c r="G26" s="457"/>
      <c r="H26" s="126"/>
    </row>
    <row r="27" spans="2:8" ht="70.5" customHeight="1">
      <c r="B27" s="125"/>
      <c r="C27" s="141" t="s">
        <v>811</v>
      </c>
      <c r="D27" s="457" t="s">
        <v>812</v>
      </c>
      <c r="E27" s="457"/>
      <c r="F27" s="457" t="s">
        <v>813</v>
      </c>
      <c r="G27" s="457"/>
      <c r="H27" s="126"/>
    </row>
    <row r="28" spans="2:8" ht="11.25" customHeight="1">
      <c r="B28" s="142"/>
      <c r="C28" s="143"/>
      <c r="D28" s="143"/>
      <c r="E28" s="143"/>
      <c r="F28" s="143"/>
      <c r="G28" s="143"/>
      <c r="H28" s="144"/>
    </row>
    <row r="29" spans="2:8" ht="14.25" customHeight="1">
      <c r="B29" s="145"/>
      <c r="C29" s="473"/>
      <c r="D29" s="473"/>
      <c r="E29" s="474"/>
      <c r="F29" s="474"/>
      <c r="G29" s="474"/>
      <c r="H29" s="146"/>
    </row>
    <row r="30" spans="2:8" ht="27.75" customHeight="1">
      <c r="B30" s="466" t="s">
        <v>814</v>
      </c>
      <c r="C30" s="467"/>
      <c r="D30" s="467"/>
      <c r="E30" s="467"/>
      <c r="F30" s="467"/>
      <c r="G30" s="467"/>
      <c r="H30" s="468"/>
    </row>
    <row r="31" spans="2:8" ht="13.5">
      <c r="B31" s="125"/>
      <c r="C31" s="147"/>
      <c r="D31" s="147"/>
      <c r="E31" s="476"/>
      <c r="F31" s="476"/>
      <c r="H31" s="126"/>
    </row>
    <row r="32" spans="2:8" ht="16.5">
      <c r="B32" s="470" t="s">
        <v>815</v>
      </c>
      <c r="C32" s="471"/>
      <c r="D32" s="471"/>
      <c r="E32" s="471"/>
      <c r="F32" s="471"/>
      <c r="G32" s="471"/>
      <c r="H32" s="472"/>
    </row>
    <row r="33" spans="2:8" ht="13.5" thickBot="1">
      <c r="B33" s="148"/>
      <c r="C33" s="149"/>
      <c r="D33" s="149"/>
      <c r="E33" s="149"/>
      <c r="F33" s="149"/>
      <c r="G33" s="149"/>
      <c r="H33" s="150"/>
    </row>
    <row r="34" spans="2:8"/>
    <row r="35" spans="2:8" ht="29.25" customHeight="1"/>
    <row r="36" spans="2:8" ht="26.25" customHeight="1"/>
    <row r="37" spans="2:8" ht="43.5" customHeight="1"/>
    <row r="38" spans="2:8" ht="53.25" customHeight="1"/>
    <row r="39" spans="2:8"/>
    <row r="40" spans="2:8"/>
    <row r="41" spans="2:8"/>
    <row r="42" spans="2:8"/>
    <row r="43" spans="2:8"/>
    <row r="44" spans="2:8"/>
    <row r="45" spans="2:8" ht="12.75" customHeight="1"/>
    <row r="46" spans="2:8" ht="12.75" customHeight="1"/>
    <row r="47" spans="2:8" ht="12.75" customHeight="1"/>
    <row r="48" spans="2:8" ht="12.75" customHeight="1"/>
    <row r="49" s="124" customFormat="1" ht="12.75" customHeight="1"/>
    <row r="50" s="124" customFormat="1" ht="12.75" customHeight="1"/>
    <row r="51" s="124" customFormat="1" ht="12.75" customHeight="1"/>
    <row r="52" s="124" customFormat="1" ht="12.75" customHeight="1"/>
    <row r="53" s="124" customFormat="1" ht="12.75" customHeight="1"/>
    <row r="54" s="124" customFormat="1" ht="12.75" customHeight="1"/>
    <row r="55" s="124" customFormat="1" ht="12.75" customHeight="1"/>
    <row r="56" s="124" customFormat="1" ht="12.75" customHeight="1"/>
  </sheetData>
  <sheetProtection algorithmName="SHA-512" hashValue="aJ31nw1WlqpvD5QHiJpe43Gi2wSFEcZderZHEXW4CLk8chXGgNrfaHu1e7qI/9YvjvagArfBuopIkVo6H4cLBQ==" saltValue="G6DMhkxASz3QzVmYa0Mm0w==" spinCount="100000" sheet="1" objects="1" scenarios="1"/>
  <mergeCells count="34">
    <mergeCell ref="B30:H30"/>
    <mergeCell ref="E31:F31"/>
    <mergeCell ref="B32:H32"/>
    <mergeCell ref="D26:E26"/>
    <mergeCell ref="F26:G26"/>
    <mergeCell ref="D27:E27"/>
    <mergeCell ref="F27:G27"/>
    <mergeCell ref="C29:D29"/>
    <mergeCell ref="E29:G29"/>
    <mergeCell ref="D25:E25"/>
    <mergeCell ref="F25:G25"/>
    <mergeCell ref="C16:C18"/>
    <mergeCell ref="E16:F16"/>
    <mergeCell ref="E17:F17"/>
    <mergeCell ref="E18:F18"/>
    <mergeCell ref="C19:D19"/>
    <mergeCell ref="E19:F19"/>
    <mergeCell ref="B21:H21"/>
    <mergeCell ref="D23:E23"/>
    <mergeCell ref="F23:G23"/>
    <mergeCell ref="D24:E24"/>
    <mergeCell ref="F24:G24"/>
    <mergeCell ref="C13:D13"/>
    <mergeCell ref="E13:F13"/>
    <mergeCell ref="C14:D14"/>
    <mergeCell ref="E14:F14"/>
    <mergeCell ref="C15:D15"/>
    <mergeCell ref="E15:F15"/>
    <mergeCell ref="B2:H2"/>
    <mergeCell ref="B6:H7"/>
    <mergeCell ref="B8:H8"/>
    <mergeCell ref="B9:H10"/>
    <mergeCell ref="C12:D12"/>
    <mergeCell ref="E12:F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129DD-1C1C-491F-AF3A-9D21FD621AC3}">
  <dimension ref="B2:L39"/>
  <sheetViews>
    <sheetView workbookViewId="0">
      <selection activeCell="B39" sqref="B39"/>
    </sheetView>
  </sheetViews>
  <sheetFormatPr defaultColWidth="11.42578125" defaultRowHeight="16.5"/>
  <cols>
    <col min="1" max="1" width="3.5703125" style="122" customWidth="1"/>
    <col min="2" max="2" width="36.42578125" style="122" customWidth="1"/>
    <col min="3" max="3" width="67.140625" style="162" customWidth="1"/>
    <col min="4" max="16384" width="11.42578125" style="122"/>
  </cols>
  <sheetData>
    <row r="2" spans="2:12">
      <c r="B2" s="475" t="s">
        <v>816</v>
      </c>
      <c r="C2" s="475"/>
      <c r="D2" s="151"/>
      <c r="E2" s="151"/>
      <c r="F2" s="151"/>
      <c r="G2" s="151"/>
      <c r="H2" s="151"/>
      <c r="I2" s="151"/>
      <c r="J2" s="151"/>
      <c r="K2" s="151"/>
      <c r="L2" s="151"/>
    </row>
    <row r="4" spans="2:12">
      <c r="B4" s="152" t="s">
        <v>817</v>
      </c>
      <c r="C4" s="153" t="s">
        <v>787</v>
      </c>
    </row>
    <row r="5" spans="2:12" ht="66">
      <c r="B5" s="154" t="s">
        <v>818</v>
      </c>
      <c r="C5" s="155" t="s">
        <v>819</v>
      </c>
    </row>
    <row r="6" spans="2:12" ht="46.5" customHeight="1">
      <c r="B6" s="156" t="s">
        <v>820</v>
      </c>
      <c r="C6" s="157" t="s">
        <v>821</v>
      </c>
    </row>
    <row r="7" spans="2:12" ht="66">
      <c r="B7" s="158" t="s">
        <v>21</v>
      </c>
      <c r="C7" s="159" t="s">
        <v>822</v>
      </c>
    </row>
    <row r="8" spans="2:12" ht="49.5">
      <c r="B8" s="160" t="s">
        <v>823</v>
      </c>
      <c r="C8" s="159" t="s">
        <v>824</v>
      </c>
    </row>
    <row r="9" spans="2:12" ht="49.5">
      <c r="B9" s="160" t="s">
        <v>672</v>
      </c>
      <c r="C9" s="159" t="s">
        <v>825</v>
      </c>
    </row>
    <row r="10" spans="2:12">
      <c r="B10" s="158" t="s">
        <v>14</v>
      </c>
      <c r="C10" s="159" t="s">
        <v>826</v>
      </c>
    </row>
    <row r="11" spans="2:12" ht="132">
      <c r="B11" s="158" t="s">
        <v>827</v>
      </c>
      <c r="C11" s="159" t="s">
        <v>828</v>
      </c>
    </row>
    <row r="12" spans="2:12" ht="66">
      <c r="B12" s="158" t="s">
        <v>829</v>
      </c>
      <c r="C12" s="159" t="s">
        <v>830</v>
      </c>
    </row>
    <row r="13" spans="2:12" ht="49.5">
      <c r="B13" s="158" t="s">
        <v>831</v>
      </c>
      <c r="C13" s="159" t="s">
        <v>832</v>
      </c>
    </row>
    <row r="14" spans="2:12" ht="49.5">
      <c r="B14" s="160" t="s">
        <v>833</v>
      </c>
      <c r="C14" s="161" t="s">
        <v>834</v>
      </c>
    </row>
    <row r="15" spans="2:12" ht="33">
      <c r="B15" s="160" t="s">
        <v>835</v>
      </c>
      <c r="C15" s="161" t="s">
        <v>836</v>
      </c>
    </row>
    <row r="16" spans="2:12" ht="66">
      <c r="B16" s="160" t="s">
        <v>837</v>
      </c>
      <c r="C16" s="161" t="s">
        <v>838</v>
      </c>
    </row>
    <row r="17" spans="2:3" ht="33">
      <c r="B17" s="160" t="s">
        <v>839</v>
      </c>
      <c r="C17" s="161" t="s">
        <v>840</v>
      </c>
    </row>
    <row r="18" spans="2:3">
      <c r="B18" s="160" t="s">
        <v>841</v>
      </c>
      <c r="C18" s="161" t="s">
        <v>842</v>
      </c>
    </row>
    <row r="19" spans="2:3" ht="33">
      <c r="B19" s="160" t="s">
        <v>843</v>
      </c>
      <c r="C19" s="161" t="s">
        <v>844</v>
      </c>
    </row>
    <row r="20" spans="2:3" ht="33">
      <c r="B20" s="158" t="s">
        <v>845</v>
      </c>
      <c r="C20" s="159" t="s">
        <v>846</v>
      </c>
    </row>
    <row r="21" spans="2:3" ht="66">
      <c r="B21" s="158" t="s">
        <v>847</v>
      </c>
      <c r="C21" s="159" t="s">
        <v>848</v>
      </c>
    </row>
    <row r="22" spans="2:3" ht="82.5">
      <c r="B22" s="158" t="s">
        <v>849</v>
      </c>
      <c r="C22" s="159" t="s">
        <v>850</v>
      </c>
    </row>
    <row r="23" spans="2:3" ht="66">
      <c r="B23" s="158" t="s">
        <v>851</v>
      </c>
      <c r="C23" s="159" t="s">
        <v>852</v>
      </c>
    </row>
    <row r="24" spans="2:3" ht="99">
      <c r="B24" s="158" t="s">
        <v>853</v>
      </c>
      <c r="C24" s="159" t="s">
        <v>854</v>
      </c>
    </row>
    <row r="25" spans="2:3" ht="33">
      <c r="B25" s="158" t="s">
        <v>855</v>
      </c>
      <c r="C25" s="159" t="s">
        <v>856</v>
      </c>
    </row>
    <row r="26" spans="2:3" ht="33">
      <c r="B26" s="160" t="s">
        <v>857</v>
      </c>
      <c r="C26" s="161" t="s">
        <v>858</v>
      </c>
    </row>
    <row r="27" spans="2:3" ht="33">
      <c r="B27" s="160" t="s">
        <v>859</v>
      </c>
      <c r="C27" s="161" t="s">
        <v>860</v>
      </c>
    </row>
    <row r="28" spans="2:3" ht="49.5">
      <c r="B28" s="160" t="s">
        <v>805</v>
      </c>
      <c r="C28" s="161" t="s">
        <v>861</v>
      </c>
    </row>
    <row r="29" spans="2:3" ht="33">
      <c r="B29" s="158" t="s">
        <v>862</v>
      </c>
      <c r="C29" s="159" t="s">
        <v>863</v>
      </c>
    </row>
    <row r="30" spans="2:3" ht="33">
      <c r="B30" s="158" t="s">
        <v>864</v>
      </c>
      <c r="C30" s="159" t="s">
        <v>865</v>
      </c>
    </row>
    <row r="31" spans="2:3" ht="33">
      <c r="B31" s="158" t="s">
        <v>866</v>
      </c>
      <c r="C31" s="159" t="s">
        <v>867</v>
      </c>
    </row>
    <row r="32" spans="2:3" ht="49.5">
      <c r="B32" s="158" t="s">
        <v>868</v>
      </c>
      <c r="C32" s="159" t="s">
        <v>869</v>
      </c>
    </row>
    <row r="33" spans="2:3" ht="33">
      <c r="B33" s="158" t="s">
        <v>870</v>
      </c>
      <c r="C33" s="159" t="s">
        <v>871</v>
      </c>
    </row>
    <row r="34" spans="2:3" ht="33">
      <c r="B34" s="158" t="s">
        <v>872</v>
      </c>
      <c r="C34" s="159" t="s">
        <v>873</v>
      </c>
    </row>
    <row r="35" spans="2:3" ht="33">
      <c r="B35" s="158" t="s">
        <v>874</v>
      </c>
      <c r="C35" s="159" t="s">
        <v>875</v>
      </c>
    </row>
    <row r="36" spans="2:3" ht="49.5">
      <c r="B36" s="158" t="s">
        <v>876</v>
      </c>
      <c r="C36" s="159" t="s">
        <v>877</v>
      </c>
    </row>
    <row r="37" spans="2:3" ht="49.5">
      <c r="B37" s="158" t="s">
        <v>878</v>
      </c>
      <c r="C37" s="159" t="s">
        <v>879</v>
      </c>
    </row>
    <row r="38" spans="2:3" ht="49.5">
      <c r="B38" s="160" t="s">
        <v>880</v>
      </c>
      <c r="C38" s="161" t="s">
        <v>881</v>
      </c>
    </row>
    <row r="39" spans="2:3" ht="82.5" customHeight="1">
      <c r="B39" s="160" t="s">
        <v>882</v>
      </c>
      <c r="C39" s="161" t="s">
        <v>883</v>
      </c>
    </row>
  </sheetData>
  <sheetProtection algorithmName="SHA-512" hashValue="yphDO4UOtcoxaZZ356Hw5ZrBp0burWINJuDRM0yu70bDf0elvH0eXD+U3zV3dZWJahga4pXzXkiLoocWNROSyA==" saltValue="hdNIr7PjPez44zl0QPNnyw==" spinCount="100000" sheet="1" objects="1" scenarios="1"/>
  <mergeCells count="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Ernst &amp; Young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cp:keywords/>
  <dc:description/>
  <cp:lastModifiedBy>Hogar</cp:lastModifiedBy>
  <cp:revision/>
  <dcterms:created xsi:type="dcterms:W3CDTF">2010-10-04T16:34:45Z</dcterms:created>
  <dcterms:modified xsi:type="dcterms:W3CDTF">2022-07-28T18:50:13Z</dcterms:modified>
  <cp:category/>
  <cp:contentStatus/>
</cp:coreProperties>
</file>