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4.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2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GRUPO PLANEACION\9 PLANEACIÓN\2019\560.60.04 SISTEMA INTEGRADO DE GESTION\MIPG 2019\Reportes MIPG Ministerio\CUARTO TRIMESTRE\"/>
    </mc:Choice>
  </mc:AlternateContent>
  <bookViews>
    <workbookView xWindow="0" yWindow="0" windowWidth="28800" windowHeight="12435" activeTab="2"/>
  </bookViews>
  <sheets>
    <sheet name="MIPG" sheetId="1" r:id="rId1"/>
    <sheet name="Resp." sheetId="2" state="hidden" r:id="rId2"/>
    <sheet name="D1" sheetId="3" r:id="rId3"/>
    <sheet name="D2" sheetId="4" r:id="rId4"/>
    <sheet name="D3" sheetId="5" r:id="rId5"/>
    <sheet name="D4" sheetId="6" r:id="rId6"/>
    <sheet name="D5" sheetId="7" r:id="rId7"/>
    <sheet name="D6" sheetId="9" r:id="rId8"/>
    <sheet name="D7" sheetId="8" r:id="rId9"/>
    <sheet name="P1" sheetId="10" r:id="rId10"/>
    <sheet name="P2" sheetId="11" r:id="rId11"/>
    <sheet name="P3" sheetId="12" r:id="rId12"/>
    <sheet name="P4" sheetId="13" r:id="rId13"/>
    <sheet name="P5" sheetId="14" r:id="rId14"/>
    <sheet name="P6" sheetId="15" r:id="rId15"/>
    <sheet name="P7" sheetId="16" r:id="rId16"/>
    <sheet name="P8" sheetId="17" r:id="rId17"/>
    <sheet name="P9" sheetId="18" r:id="rId18"/>
    <sheet name="P10" sheetId="19" r:id="rId19"/>
    <sheet name="P11" sheetId="20" r:id="rId20"/>
    <sheet name="P12" sheetId="21" r:id="rId21"/>
    <sheet name="P13" sheetId="22" r:id="rId22"/>
    <sheet name="P14" sheetId="23" r:id="rId23"/>
    <sheet name="P15" sheetId="24" r:id="rId24"/>
    <sheet name="P16" sheetId="25" r:id="rId25"/>
    <sheet name="P17" sheetId="26" r:id="rId26"/>
  </sheets>
  <definedNames>
    <definedName name="_xlnm._FilterDatabase" localSheetId="9" hidden="1">'P1'!$A$9:$X$33</definedName>
    <definedName name="_xlnm._FilterDatabase" localSheetId="24" hidden="1">'P16'!$D$8:$I$125</definedName>
    <definedName name="_xlnm._FilterDatabase" localSheetId="10" hidden="1">'P2'!$A$9:$W$9</definedName>
    <definedName name="_xlnm._FilterDatabase" localSheetId="11" hidden="1">'P3'!$A$8:$M$23</definedName>
  </definedNames>
  <calcPr calcId="152511"/>
</workbook>
</file>

<file path=xl/calcChain.xml><?xml version="1.0" encoding="utf-8"?>
<calcChain xmlns="http://schemas.openxmlformats.org/spreadsheetml/2006/main">
  <c r="L56" i="24" l="1"/>
  <c r="M267" i="25" l="1"/>
  <c r="F4" i="25" s="1"/>
  <c r="F6" i="25" s="1"/>
  <c r="O4" i="25"/>
  <c r="G6" i="23" l="1"/>
  <c r="E5" i="21" l="1"/>
  <c r="K22" i="19"/>
  <c r="E3" i="19"/>
  <c r="E5" i="19" s="1"/>
  <c r="K21" i="19"/>
  <c r="G5" i="18" l="1"/>
  <c r="F5" i="18" l="1"/>
  <c r="K13" i="17"/>
  <c r="E5" i="17"/>
  <c r="F3" i="15" l="1"/>
  <c r="F5" i="15" s="1"/>
  <c r="M28" i="15"/>
  <c r="M3" i="15"/>
  <c r="E5" i="10" l="1"/>
  <c r="E6" i="11" l="1"/>
  <c r="E4" i="11"/>
  <c r="M29" i="15" l="1"/>
  <c r="L55" i="24" l="1"/>
  <c r="L382" i="23" l="1"/>
  <c r="N5" i="23" l="1"/>
  <c r="M266" i="25" l="1"/>
  <c r="M268" i="25" s="1"/>
  <c r="K21" i="22"/>
  <c r="L19" i="18"/>
  <c r="M4" i="16" l="1"/>
  <c r="K22" i="12" l="1"/>
  <c r="K23" i="12" s="1"/>
  <c r="E2" i="12"/>
  <c r="K14" i="11" l="1"/>
  <c r="K33" i="10" l="1"/>
  <c r="D261" i="25" l="1"/>
  <c r="D262" i="25" s="1"/>
  <c r="D263" i="25" s="1"/>
  <c r="D264" i="25" s="1"/>
  <c r="D265" i="25" s="1"/>
  <c r="F5" i="25" l="1"/>
  <c r="K12" i="21" l="1"/>
  <c r="K20" i="19"/>
  <c r="K15" i="16"/>
  <c r="K13" i="14"/>
  <c r="N3" i="23"/>
  <c r="N4" i="23" s="1"/>
  <c r="D78" i="11" l="1"/>
  <c r="F8" i="6" l="1"/>
  <c r="M4" i="22"/>
  <c r="M3" i="21"/>
  <c r="M3" i="19"/>
  <c r="M3" i="17"/>
  <c r="F4" i="15"/>
  <c r="I3" i="12"/>
  <c r="E3" i="12" s="1"/>
  <c r="E5" i="12" s="1"/>
  <c r="M3" i="10"/>
  <c r="F3" i="26" l="1"/>
  <c r="F3" i="25"/>
  <c r="J121" i="25" s="1"/>
  <c r="F3" i="24"/>
  <c r="F4" i="24" s="1"/>
  <c r="G3" i="23"/>
  <c r="E3" i="22"/>
  <c r="E4" i="22" s="1"/>
  <c r="E2" i="21"/>
  <c r="E3" i="21" s="1"/>
  <c r="E2" i="20"/>
  <c r="E3" i="20" s="1"/>
  <c r="E2" i="19"/>
  <c r="F2" i="18"/>
  <c r="E2" i="17"/>
  <c r="E3" i="17" s="1"/>
  <c r="F2" i="16"/>
  <c r="F3" i="16" s="1"/>
  <c r="F2" i="15"/>
  <c r="F2" i="14"/>
  <c r="F2" i="13"/>
  <c r="G8" i="4"/>
  <c r="E3" i="11"/>
  <c r="E2" i="10"/>
  <c r="H20" i="26"/>
  <c r="H19" i="26"/>
  <c r="H18" i="26"/>
  <c r="H17" i="26"/>
  <c r="K14" i="26"/>
  <c r="F4" i="26" s="1"/>
  <c r="J13" i="26"/>
  <c r="J12" i="26"/>
  <c r="J14" i="26" s="1"/>
  <c r="J11" i="26"/>
  <c r="J10" i="26"/>
  <c r="J9" i="26"/>
  <c r="K126" i="25"/>
  <c r="J72" i="25"/>
  <c r="J66" i="25"/>
  <c r="J10" i="25"/>
  <c r="F5" i="24"/>
  <c r="I155" i="23"/>
  <c r="I147" i="23"/>
  <c r="L82" i="23"/>
  <c r="K66" i="23"/>
  <c r="K60" i="23"/>
  <c r="K25" i="23"/>
  <c r="K20" i="23"/>
  <c r="G5" i="23"/>
  <c r="E5" i="22"/>
  <c r="E4" i="21"/>
  <c r="J36" i="20"/>
  <c r="E4" i="20"/>
  <c r="E4" i="19"/>
  <c r="N3" i="18"/>
  <c r="F3" i="18" s="1"/>
  <c r="F4" i="18"/>
  <c r="E4" i="17"/>
  <c r="F4" i="16"/>
  <c r="F4" i="14"/>
  <c r="F4" i="13"/>
  <c r="M2" i="13"/>
  <c r="E4" i="12"/>
  <c r="E5" i="11"/>
  <c r="E4" i="10"/>
  <c r="G8" i="9"/>
  <c r="G6" i="9"/>
  <c r="E8" i="8"/>
  <c r="F8" i="7"/>
  <c r="G8" i="5"/>
  <c r="G10" i="4"/>
  <c r="I10" i="3"/>
  <c r="G7" i="9" l="1"/>
  <c r="F36" i="1" s="1"/>
  <c r="F6" i="24"/>
  <c r="H21" i="26"/>
  <c r="G4" i="23"/>
  <c r="K36" i="23"/>
  <c r="K68" i="23"/>
  <c r="I179" i="23"/>
  <c r="K41" i="23"/>
  <c r="K81" i="23"/>
  <c r="I186" i="23"/>
  <c r="K42" i="23"/>
  <c r="K44" i="23"/>
  <c r="I85" i="23"/>
  <c r="J11" i="25"/>
  <c r="K17" i="23"/>
  <c r="K49" i="23"/>
  <c r="I91" i="23"/>
  <c r="J32" i="25"/>
  <c r="K18" i="23"/>
  <c r="K58" i="23"/>
  <c r="I139" i="23"/>
  <c r="J34" i="25"/>
  <c r="I171" i="23"/>
  <c r="I107" i="23"/>
  <c r="K26" i="23"/>
  <c r="K65" i="23"/>
  <c r="I115" i="23"/>
  <c r="I109" i="23"/>
  <c r="I141" i="23"/>
  <c r="I173" i="23"/>
  <c r="I90" i="23"/>
  <c r="I117" i="23"/>
  <c r="I149" i="23"/>
  <c r="I181" i="23"/>
  <c r="K28" i="23"/>
  <c r="K50" i="23"/>
  <c r="K73" i="23"/>
  <c r="I93" i="23"/>
  <c r="I125" i="23"/>
  <c r="I157" i="23"/>
  <c r="I163" i="23"/>
  <c r="I123" i="23"/>
  <c r="I187" i="23"/>
  <c r="K10" i="23"/>
  <c r="K33" i="23"/>
  <c r="K52" i="23"/>
  <c r="K74" i="23"/>
  <c r="I99" i="23"/>
  <c r="I131" i="23"/>
  <c r="K12" i="23"/>
  <c r="K34" i="23"/>
  <c r="K57" i="23"/>
  <c r="K76" i="23"/>
  <c r="I101" i="23"/>
  <c r="I133" i="23"/>
  <c r="I165" i="23"/>
  <c r="E6" i="8"/>
  <c r="J16" i="25"/>
  <c r="J35" i="25"/>
  <c r="J74" i="25"/>
  <c r="J18" i="25"/>
  <c r="J40" i="25"/>
  <c r="J80" i="25"/>
  <c r="J19" i="25"/>
  <c r="J42" i="25"/>
  <c r="J102" i="25"/>
  <c r="J24" i="25"/>
  <c r="J48" i="25"/>
  <c r="J111" i="25"/>
  <c r="J26" i="25"/>
  <c r="J50" i="25"/>
  <c r="J113" i="25"/>
  <c r="J27" i="25"/>
  <c r="J56" i="25"/>
  <c r="F6" i="7"/>
  <c r="I8" i="3"/>
  <c r="E3" i="10"/>
  <c r="J88" i="25"/>
  <c r="J82" i="25"/>
  <c r="J58" i="25"/>
  <c r="J90" i="25"/>
  <c r="J64" i="25"/>
  <c r="J98" i="25"/>
  <c r="J51" i="25"/>
  <c r="J59" i="25"/>
  <c r="J75" i="25"/>
  <c r="J103" i="25"/>
  <c r="J12" i="25"/>
  <c r="J20" i="25"/>
  <c r="J28" i="25"/>
  <c r="J36" i="25"/>
  <c r="J44" i="25"/>
  <c r="J52" i="25"/>
  <c r="J60" i="25"/>
  <c r="J68" i="25"/>
  <c r="J76" i="25"/>
  <c r="J84" i="25"/>
  <c r="J94" i="25"/>
  <c r="J105" i="25"/>
  <c r="J122" i="25"/>
  <c r="J43" i="25"/>
  <c r="J67" i="25"/>
  <c r="J83" i="25"/>
  <c r="J91" i="25"/>
  <c r="J120" i="25"/>
  <c r="J13" i="25"/>
  <c r="J21" i="25"/>
  <c r="J29" i="25"/>
  <c r="J37" i="25"/>
  <c r="J45" i="25"/>
  <c r="J53" i="25"/>
  <c r="J61" i="25"/>
  <c r="J69" i="25"/>
  <c r="J77" i="25"/>
  <c r="J85" i="25"/>
  <c r="J95" i="25"/>
  <c r="J106" i="25"/>
  <c r="J123" i="25"/>
  <c r="J14" i="25"/>
  <c r="J30" i="25"/>
  <c r="J38" i="25"/>
  <c r="J54" i="25"/>
  <c r="J62" i="25"/>
  <c r="J70" i="25"/>
  <c r="J78" i="25"/>
  <c r="J86" i="25"/>
  <c r="J96" i="25"/>
  <c r="J107" i="25"/>
  <c r="J22" i="25"/>
  <c r="J46" i="25"/>
  <c r="J15" i="25"/>
  <c r="J23" i="25"/>
  <c r="J31" i="25"/>
  <c r="J39" i="25"/>
  <c r="J47" i="25"/>
  <c r="J55" i="25"/>
  <c r="J63" i="25"/>
  <c r="J71" i="25"/>
  <c r="J79" i="25"/>
  <c r="J87" i="25"/>
  <c r="J97" i="25"/>
  <c r="J110" i="25"/>
  <c r="J9" i="25"/>
  <c r="J17" i="25"/>
  <c r="J25" i="25"/>
  <c r="J33" i="25"/>
  <c r="J41" i="25"/>
  <c r="J49" i="25"/>
  <c r="J57" i="25"/>
  <c r="J65" i="25"/>
  <c r="J73" i="25"/>
  <c r="J81" i="25"/>
  <c r="J89" i="25"/>
  <c r="J99" i="25"/>
  <c r="J112" i="25"/>
  <c r="J104" i="25"/>
  <c r="J115" i="25"/>
  <c r="J114" i="25"/>
  <c r="J92" i="25"/>
  <c r="J100" i="25"/>
  <c r="J108" i="25"/>
  <c r="J116" i="25"/>
  <c r="J93" i="25"/>
  <c r="J101" i="25"/>
  <c r="J109" i="25"/>
  <c r="J117" i="25"/>
  <c r="J125" i="25"/>
  <c r="J119" i="25"/>
  <c r="F6" i="6"/>
  <c r="J11" i="16"/>
  <c r="H20" i="16"/>
  <c r="J12" i="16"/>
  <c r="H21" i="16"/>
  <c r="J13" i="16"/>
  <c r="J14" i="16"/>
  <c r="J8" i="16"/>
  <c r="J9" i="16"/>
  <c r="H18" i="16"/>
  <c r="J10" i="16"/>
  <c r="H19" i="16"/>
  <c r="F3" i="14"/>
  <c r="J9" i="14"/>
  <c r="H18" i="14"/>
  <c r="J12" i="14"/>
  <c r="H16" i="14"/>
  <c r="H17" i="14"/>
  <c r="J10" i="14"/>
  <c r="H19" i="14"/>
  <c r="J8" i="14"/>
  <c r="J11" i="14"/>
  <c r="G6" i="5"/>
  <c r="F3" i="13"/>
  <c r="G9" i="4"/>
  <c r="E7" i="8"/>
  <c r="P15" i="1" s="1"/>
  <c r="J124" i="25"/>
  <c r="J118" i="25"/>
  <c r="H129" i="25"/>
  <c r="H130" i="25"/>
  <c r="F7" i="6"/>
  <c r="F25" i="1" s="1"/>
  <c r="K11" i="23"/>
  <c r="K19" i="23"/>
  <c r="K27" i="23"/>
  <c r="K35" i="23"/>
  <c r="K43" i="23"/>
  <c r="K51" i="23"/>
  <c r="K59" i="23"/>
  <c r="K67" i="23"/>
  <c r="K75" i="23"/>
  <c r="I92" i="23"/>
  <c r="I100" i="23"/>
  <c r="I108" i="23"/>
  <c r="I116" i="23"/>
  <c r="I124" i="23"/>
  <c r="I132" i="23"/>
  <c r="I140" i="23"/>
  <c r="I148" i="23"/>
  <c r="I156" i="23"/>
  <c r="I164" i="23"/>
  <c r="I172" i="23"/>
  <c r="I180" i="23"/>
  <c r="K13" i="23"/>
  <c r="K21" i="23"/>
  <c r="K29" i="23"/>
  <c r="K37" i="23"/>
  <c r="K45" i="23"/>
  <c r="K53" i="23"/>
  <c r="K61" i="23"/>
  <c r="K69" i="23"/>
  <c r="K77" i="23"/>
  <c r="I86" i="23"/>
  <c r="I94" i="23"/>
  <c r="I102" i="23"/>
  <c r="I110" i="23"/>
  <c r="I118" i="23"/>
  <c r="I126" i="23"/>
  <c r="I134" i="23"/>
  <c r="I142" i="23"/>
  <c r="I150" i="23"/>
  <c r="I158" i="23"/>
  <c r="I166" i="23"/>
  <c r="I174" i="23"/>
  <c r="I182" i="23"/>
  <c r="K14" i="23"/>
  <c r="K22" i="23"/>
  <c r="K30" i="23"/>
  <c r="K38" i="23"/>
  <c r="K46" i="23"/>
  <c r="K54" i="23"/>
  <c r="K62" i="23"/>
  <c r="K70" i="23"/>
  <c r="K78" i="23"/>
  <c r="I87" i="23"/>
  <c r="I95" i="23"/>
  <c r="I103" i="23"/>
  <c r="I111" i="23"/>
  <c r="I119" i="23"/>
  <c r="I127" i="23"/>
  <c r="I135" i="23"/>
  <c r="I143" i="23"/>
  <c r="I151" i="23"/>
  <c r="I159" i="23"/>
  <c r="I167" i="23"/>
  <c r="I175" i="23"/>
  <c r="I183" i="23"/>
  <c r="K15" i="23"/>
  <c r="K23" i="23"/>
  <c r="K31" i="23"/>
  <c r="K39" i="23"/>
  <c r="K47" i="23"/>
  <c r="K55" i="23"/>
  <c r="K63" i="23"/>
  <c r="K71" i="23"/>
  <c r="K79" i="23"/>
  <c r="I88" i="23"/>
  <c r="I96" i="23"/>
  <c r="I104" i="23"/>
  <c r="I112" i="23"/>
  <c r="I120" i="23"/>
  <c r="I128" i="23"/>
  <c r="I136" i="23"/>
  <c r="I144" i="23"/>
  <c r="I152" i="23"/>
  <c r="I160" i="23"/>
  <c r="I168" i="23"/>
  <c r="I176" i="23"/>
  <c r="I184" i="23"/>
  <c r="K16" i="23"/>
  <c r="K24" i="23"/>
  <c r="K32" i="23"/>
  <c r="K40" i="23"/>
  <c r="K48" i="23"/>
  <c r="K56" i="23"/>
  <c r="K64" i="23"/>
  <c r="K72" i="23"/>
  <c r="K80" i="23"/>
  <c r="I89" i="23"/>
  <c r="I97" i="23"/>
  <c r="I105" i="23"/>
  <c r="I113" i="23"/>
  <c r="I121" i="23"/>
  <c r="I129" i="23"/>
  <c r="I137" i="23"/>
  <c r="I145" i="23"/>
  <c r="I153" i="23"/>
  <c r="I161" i="23"/>
  <c r="I169" i="23"/>
  <c r="I177" i="23"/>
  <c r="I185" i="23"/>
  <c r="I98" i="23"/>
  <c r="I106" i="23"/>
  <c r="I114" i="23"/>
  <c r="I122" i="23"/>
  <c r="I130" i="23"/>
  <c r="I138" i="23"/>
  <c r="I146" i="23"/>
  <c r="I154" i="23"/>
  <c r="I162" i="23"/>
  <c r="I170" i="23"/>
  <c r="I178" i="23"/>
  <c r="J15" i="16" l="1"/>
  <c r="J126" i="25"/>
  <c r="H22" i="16"/>
  <c r="H20" i="14"/>
  <c r="J13" i="14"/>
  <c r="F7" i="7"/>
  <c r="K36" i="1" s="1"/>
  <c r="H131" i="25"/>
  <c r="I188" i="23"/>
  <c r="K82" i="23"/>
  <c r="I36" i="20"/>
  <c r="G42" i="20"/>
  <c r="G41" i="20"/>
  <c r="G40" i="20"/>
  <c r="G39" i="20"/>
  <c r="K5" i="1"/>
  <c r="I9" i="3" l="1"/>
  <c r="K26" i="1" s="1"/>
  <c r="G43" i="20"/>
  <c r="G7" i="5"/>
  <c r="O30" i="1" s="1"/>
  <c r="J3" i="1" s="1"/>
</calcChain>
</file>

<file path=xl/comments1.xml><?xml version="1.0" encoding="utf-8"?>
<comments xmlns="http://schemas.openxmlformats.org/spreadsheetml/2006/main">
  <authors>
    <author>Yesnith Suarez Ariza</author>
  </authors>
  <commentList>
    <comment ref="E14" authorId="0" shapeId="0">
      <text>
        <r>
          <rPr>
            <b/>
            <sz val="9"/>
            <color indexed="81"/>
            <rFont val="Tahoma"/>
            <family val="2"/>
          </rPr>
          <t>Yesnith Suarez Ariza:</t>
        </r>
        <r>
          <rPr>
            <sz val="9"/>
            <color indexed="81"/>
            <rFont val="Tahoma"/>
            <family val="2"/>
          </rPr>
          <t xml:space="preserve">
Campo común para todas las políticas
</t>
        </r>
      </text>
    </comment>
    <comment ref="E15" authorId="0" shapeId="0">
      <text>
        <r>
          <rPr>
            <b/>
            <sz val="9"/>
            <color indexed="81"/>
            <rFont val="Tahoma"/>
            <family val="2"/>
          </rPr>
          <t>Yesnith Suarez Ariza:</t>
        </r>
        <r>
          <rPr>
            <sz val="9"/>
            <color indexed="81"/>
            <rFont val="Tahoma"/>
            <family val="2"/>
          </rPr>
          <t xml:space="preserve">
Campo común para todas las políticas
</t>
        </r>
      </text>
    </comment>
  </commentList>
</comments>
</file>

<file path=xl/comments2.xml><?xml version="1.0" encoding="utf-8"?>
<comments xmlns="http://schemas.openxmlformats.org/spreadsheetml/2006/main">
  <authors>
    <author/>
  </authors>
  <commentList>
    <comment ref="E7" authorId="0" shapeId="0">
      <text>
        <r>
          <rPr>
            <sz val="11"/>
            <color rgb="FF000000"/>
            <rFont val="Calibri"/>
            <family val="2"/>
          </rPr>
          <t>DIANA CAMILA RAMIREZ GUEVARA:
En esa casilla se ubican opciones de mejora diferentes a la mejor a implementar a las que se podría acudir si la mejora a implementar no alcanza la meta establecida.</t>
        </r>
      </text>
    </comment>
  </commentList>
</comments>
</file>

<file path=xl/comments3.xml><?xml version="1.0" encoding="utf-8"?>
<comments xmlns="http://schemas.openxmlformats.org/spreadsheetml/2006/main">
  <authors>
    <author/>
  </authors>
  <commentList>
    <comment ref="E7" authorId="0" shapeId="0">
      <text>
        <r>
          <rPr>
            <sz val="11"/>
            <color rgb="FF000000"/>
            <rFont val="Calibri"/>
            <family val="2"/>
          </rPr>
          <t>DIANA CAMILA RAMIREZ GUEVARA:
En esa casilla se ubican opciones de mejora diferentes a la mejor a implementar a las que se podría acudir si la mejora a implementar no alcanza la meta establecida.</t>
        </r>
      </text>
    </comment>
  </commentList>
</comments>
</file>

<file path=xl/comments4.xml><?xml version="1.0" encoding="utf-8"?>
<comments xmlns="http://schemas.openxmlformats.org/spreadsheetml/2006/main">
  <authors>
    <author/>
  </authors>
  <commentList>
    <comment ref="D8" authorId="0" shapeId="0">
      <text>
        <r>
          <rPr>
            <sz val="11"/>
            <color rgb="FF000000"/>
            <rFont val="Calibri"/>
            <family val="2"/>
          </rPr>
          <t>DIANA CAMILA RAMIREZ GUEVARA:
En esa casilla se ubican opciones de mejora diferentes a la mejor a implementar a las que se podria acudir si la mejora a implementar no alcanza la meta establecida.</t>
        </r>
      </text>
    </comment>
  </commentList>
</comments>
</file>

<file path=xl/comments5.xml><?xml version="1.0" encoding="utf-8"?>
<comments xmlns="http://schemas.openxmlformats.org/spreadsheetml/2006/main">
  <authors>
    <author/>
  </authors>
  <commentList>
    <comment ref="F9" authorId="0" shapeId="0">
      <text>
        <r>
          <rPr>
            <sz val="11"/>
            <color rgb="FF000000"/>
            <rFont val="Calibri"/>
            <family val="2"/>
          </rPr>
          <t>DIANA CAMILA RAMIREZ GUEVARA:
En esa casilla se ubican opciones de mejora diferentes a la mejor a implementar a las que se podria acudir si la mejora a implementar no alcanza la meta establecida.</t>
        </r>
      </text>
    </comment>
  </commentList>
</comments>
</file>

<file path=xl/comments6.xml><?xml version="1.0" encoding="utf-8"?>
<comments xmlns="http://schemas.openxmlformats.org/spreadsheetml/2006/main">
  <authors>
    <author>Yesnith Suarez Ariza</author>
  </authors>
  <commentList>
    <comment ref="F11" authorId="0" shapeId="0">
      <text>
        <r>
          <rPr>
            <b/>
            <sz val="9"/>
            <color indexed="81"/>
            <rFont val="Tahoma"/>
            <family val="2"/>
          </rPr>
          <t>Yesnith Suarez Ariza:</t>
        </r>
        <r>
          <rPr>
            <sz val="9"/>
            <color indexed="81"/>
            <rFont val="Tahoma"/>
            <family val="2"/>
          </rPr>
          <t xml:space="preserve">
Campo común para todas las políticas
</t>
        </r>
      </text>
    </comment>
    <comment ref="F12" authorId="0" shapeId="0">
      <text>
        <r>
          <rPr>
            <b/>
            <sz val="9"/>
            <color indexed="81"/>
            <rFont val="Tahoma"/>
            <family val="2"/>
          </rPr>
          <t>Yesnith Suarez Ariza:</t>
        </r>
        <r>
          <rPr>
            <sz val="9"/>
            <color indexed="81"/>
            <rFont val="Tahoma"/>
            <family val="2"/>
          </rPr>
          <t xml:space="preserve">
Campo común para todas las políticas
</t>
        </r>
      </text>
    </comment>
    <comment ref="F13" authorId="0" shapeId="0">
      <text>
        <r>
          <rPr>
            <b/>
            <sz val="9"/>
            <color indexed="81"/>
            <rFont val="Tahoma"/>
            <family val="2"/>
          </rPr>
          <t>Yesnith Suarez Ariza:</t>
        </r>
        <r>
          <rPr>
            <sz val="9"/>
            <color indexed="81"/>
            <rFont val="Tahoma"/>
            <family val="2"/>
          </rPr>
          <t xml:space="preserve">
Campo común para todas las políticas
</t>
        </r>
      </text>
    </comment>
    <comment ref="F14" authorId="0" shapeId="0">
      <text>
        <r>
          <rPr>
            <b/>
            <sz val="9"/>
            <color indexed="81"/>
            <rFont val="Tahoma"/>
            <family val="2"/>
          </rPr>
          <t>Yesnith Suarez Ariza:</t>
        </r>
        <r>
          <rPr>
            <sz val="9"/>
            <color indexed="81"/>
            <rFont val="Tahoma"/>
            <family val="2"/>
          </rPr>
          <t xml:space="preserve">
Campo común para todas las políticas
</t>
        </r>
      </text>
    </comment>
    <comment ref="F15" authorId="0" shapeId="0">
      <text>
        <r>
          <rPr>
            <b/>
            <sz val="9"/>
            <color indexed="81"/>
            <rFont val="Tahoma"/>
            <family val="2"/>
          </rPr>
          <t>Yesnith Suarez Ariza:</t>
        </r>
        <r>
          <rPr>
            <sz val="9"/>
            <color indexed="81"/>
            <rFont val="Tahoma"/>
            <family val="2"/>
          </rPr>
          <t xml:space="preserve">
Campo común para todas las políticas
</t>
        </r>
      </text>
    </comment>
    <comment ref="F16" authorId="0" shapeId="0">
      <text>
        <r>
          <rPr>
            <b/>
            <sz val="9"/>
            <color indexed="81"/>
            <rFont val="Tahoma"/>
            <family val="2"/>
          </rPr>
          <t>Yesnith Suarez Ariza:</t>
        </r>
        <r>
          <rPr>
            <sz val="9"/>
            <color indexed="81"/>
            <rFont val="Tahoma"/>
            <family val="2"/>
          </rPr>
          <t xml:space="preserve">
Campo común para todas las políticas
</t>
        </r>
      </text>
    </comment>
    <comment ref="F17" authorId="0" shapeId="0">
      <text>
        <r>
          <rPr>
            <b/>
            <sz val="9"/>
            <color indexed="81"/>
            <rFont val="Tahoma"/>
            <family val="2"/>
          </rPr>
          <t>Yesnith Suarez Ariza:</t>
        </r>
        <r>
          <rPr>
            <sz val="9"/>
            <color indexed="81"/>
            <rFont val="Tahoma"/>
            <family val="2"/>
          </rPr>
          <t xml:space="preserve">
Campo común para todas las políticas
</t>
        </r>
      </text>
    </comment>
    <comment ref="F18" authorId="0" shapeId="0">
      <text>
        <r>
          <rPr>
            <b/>
            <sz val="9"/>
            <color indexed="81"/>
            <rFont val="Tahoma"/>
            <family val="2"/>
          </rPr>
          <t>Yesnith Suarez Ariza:</t>
        </r>
        <r>
          <rPr>
            <sz val="9"/>
            <color indexed="81"/>
            <rFont val="Tahoma"/>
            <family val="2"/>
          </rPr>
          <t xml:space="preserve">
Campo común para todas las políticas
</t>
        </r>
      </text>
    </comment>
    <comment ref="F19" authorId="0" shapeId="0">
      <text>
        <r>
          <rPr>
            <b/>
            <sz val="9"/>
            <color indexed="81"/>
            <rFont val="Tahoma"/>
            <family val="2"/>
          </rPr>
          <t>Yesnith Suarez Ariza:</t>
        </r>
        <r>
          <rPr>
            <sz val="9"/>
            <color indexed="81"/>
            <rFont val="Tahoma"/>
            <family val="2"/>
          </rPr>
          <t xml:space="preserve">
Campo común para todas las políticas
</t>
        </r>
      </text>
    </comment>
    <comment ref="F20" authorId="0" shapeId="0">
      <text>
        <r>
          <rPr>
            <b/>
            <sz val="9"/>
            <color indexed="81"/>
            <rFont val="Tahoma"/>
            <family val="2"/>
          </rPr>
          <t>Yesnith Suarez Ariza:</t>
        </r>
        <r>
          <rPr>
            <sz val="9"/>
            <color indexed="81"/>
            <rFont val="Tahoma"/>
            <family val="2"/>
          </rPr>
          <t xml:space="preserve">
Campo común para todas las políticas
</t>
        </r>
      </text>
    </comment>
    <comment ref="F21" authorId="0" shapeId="0">
      <text>
        <r>
          <rPr>
            <b/>
            <sz val="9"/>
            <color indexed="81"/>
            <rFont val="Tahoma"/>
            <family val="2"/>
          </rPr>
          <t>Yesnith Suarez Ariza:</t>
        </r>
        <r>
          <rPr>
            <sz val="9"/>
            <color indexed="81"/>
            <rFont val="Tahoma"/>
            <family val="2"/>
          </rPr>
          <t xml:space="preserve">
Campo común para todas las políticas
</t>
        </r>
      </text>
    </comment>
    <comment ref="F22" authorId="0" shapeId="0">
      <text>
        <r>
          <rPr>
            <b/>
            <sz val="9"/>
            <color indexed="81"/>
            <rFont val="Tahoma"/>
            <family val="2"/>
          </rPr>
          <t>Yesnith Suarez Ariza:</t>
        </r>
        <r>
          <rPr>
            <sz val="9"/>
            <color indexed="81"/>
            <rFont val="Tahoma"/>
            <family val="2"/>
          </rPr>
          <t xml:space="preserve">
Campo común para todas las políticas
</t>
        </r>
      </text>
    </comment>
    <comment ref="F23" authorId="0" shapeId="0">
      <text>
        <r>
          <rPr>
            <b/>
            <sz val="9"/>
            <color indexed="81"/>
            <rFont val="Tahoma"/>
            <family val="2"/>
          </rPr>
          <t>Yesnith Suarez Ariza:</t>
        </r>
        <r>
          <rPr>
            <sz val="9"/>
            <color indexed="81"/>
            <rFont val="Tahoma"/>
            <family val="2"/>
          </rPr>
          <t xml:space="preserve">
Campo común para todas las políticas
</t>
        </r>
      </text>
    </comment>
    <comment ref="F24" authorId="0" shapeId="0">
      <text>
        <r>
          <rPr>
            <b/>
            <sz val="9"/>
            <color indexed="81"/>
            <rFont val="Tahoma"/>
            <family val="2"/>
          </rPr>
          <t>Yesnith Suarez Ariza:</t>
        </r>
        <r>
          <rPr>
            <sz val="9"/>
            <color indexed="81"/>
            <rFont val="Tahoma"/>
            <family val="2"/>
          </rPr>
          <t xml:space="preserve">
Campo común para todas las políticas
</t>
        </r>
      </text>
    </comment>
    <comment ref="F25" authorId="0" shapeId="0">
      <text>
        <r>
          <rPr>
            <b/>
            <sz val="9"/>
            <color indexed="81"/>
            <rFont val="Tahoma"/>
            <family val="2"/>
          </rPr>
          <t>Yesnith Suarez Ariza:</t>
        </r>
        <r>
          <rPr>
            <sz val="9"/>
            <color indexed="81"/>
            <rFont val="Tahoma"/>
            <family val="2"/>
          </rPr>
          <t xml:space="preserve">
Campo común para todas las políticas
</t>
        </r>
      </text>
    </comment>
    <comment ref="F26" authorId="0" shapeId="0">
      <text>
        <r>
          <rPr>
            <b/>
            <sz val="9"/>
            <color indexed="81"/>
            <rFont val="Tahoma"/>
            <family val="2"/>
          </rPr>
          <t>Yesnith Suarez Ariza:</t>
        </r>
        <r>
          <rPr>
            <sz val="9"/>
            <color indexed="81"/>
            <rFont val="Tahoma"/>
            <family val="2"/>
          </rPr>
          <t xml:space="preserve">
Campo común para todas las políticas
</t>
        </r>
      </text>
    </comment>
    <comment ref="F27" authorId="0" shapeId="0">
      <text>
        <r>
          <rPr>
            <b/>
            <sz val="9"/>
            <color indexed="81"/>
            <rFont val="Tahoma"/>
            <family val="2"/>
          </rPr>
          <t>Yesnith Suarez Ariza:</t>
        </r>
        <r>
          <rPr>
            <sz val="9"/>
            <color indexed="81"/>
            <rFont val="Tahoma"/>
            <family val="2"/>
          </rPr>
          <t xml:space="preserve">
Campo común para todas las políticas
</t>
        </r>
      </text>
    </comment>
    <comment ref="F28" authorId="0" shapeId="0">
      <text>
        <r>
          <rPr>
            <b/>
            <sz val="9"/>
            <color indexed="81"/>
            <rFont val="Tahoma"/>
            <family val="2"/>
          </rPr>
          <t>Yesnith Suarez Ariza:</t>
        </r>
        <r>
          <rPr>
            <sz val="9"/>
            <color indexed="81"/>
            <rFont val="Tahoma"/>
            <family val="2"/>
          </rPr>
          <t xml:space="preserve">
Campo común para todas las políticas
</t>
        </r>
      </text>
    </comment>
    <comment ref="F29" authorId="0" shapeId="0">
      <text>
        <r>
          <rPr>
            <b/>
            <sz val="9"/>
            <color indexed="81"/>
            <rFont val="Tahoma"/>
            <family val="2"/>
          </rPr>
          <t>Yesnith Suarez Ariza:</t>
        </r>
        <r>
          <rPr>
            <sz val="9"/>
            <color indexed="81"/>
            <rFont val="Tahoma"/>
            <family val="2"/>
          </rPr>
          <t xml:space="preserve">
Campo común para todas las políticas
</t>
        </r>
      </text>
    </comment>
    <comment ref="F30" authorId="0" shapeId="0">
      <text>
        <r>
          <rPr>
            <b/>
            <sz val="9"/>
            <color indexed="81"/>
            <rFont val="Tahoma"/>
            <family val="2"/>
          </rPr>
          <t>Yesnith Suarez Ariza:</t>
        </r>
        <r>
          <rPr>
            <sz val="9"/>
            <color indexed="81"/>
            <rFont val="Tahoma"/>
            <family val="2"/>
          </rPr>
          <t xml:space="preserve">
Campo común para todas las políticas
</t>
        </r>
      </text>
    </comment>
    <comment ref="F31" authorId="0" shapeId="0">
      <text>
        <r>
          <rPr>
            <b/>
            <sz val="9"/>
            <color indexed="81"/>
            <rFont val="Tahoma"/>
            <family val="2"/>
          </rPr>
          <t>Yesnith Suarez Ariza:</t>
        </r>
        <r>
          <rPr>
            <sz val="9"/>
            <color indexed="81"/>
            <rFont val="Tahoma"/>
            <family val="2"/>
          </rPr>
          <t xml:space="preserve">
Campo común para todas las políticas
</t>
        </r>
      </text>
    </comment>
    <comment ref="F32" authorId="0" shapeId="0">
      <text>
        <r>
          <rPr>
            <b/>
            <sz val="9"/>
            <color indexed="81"/>
            <rFont val="Tahoma"/>
            <family val="2"/>
          </rPr>
          <t>Yesnith Suarez Ariza:</t>
        </r>
        <r>
          <rPr>
            <sz val="9"/>
            <color indexed="81"/>
            <rFont val="Tahoma"/>
            <family val="2"/>
          </rPr>
          <t xml:space="preserve">
Campo común para todas las políticas
</t>
        </r>
      </text>
    </comment>
    <comment ref="F33" authorId="0" shapeId="0">
      <text>
        <r>
          <rPr>
            <b/>
            <sz val="9"/>
            <color indexed="81"/>
            <rFont val="Tahoma"/>
            <family val="2"/>
          </rPr>
          <t>Yesnith Suarez Ariza:</t>
        </r>
        <r>
          <rPr>
            <sz val="9"/>
            <color indexed="81"/>
            <rFont val="Tahoma"/>
            <family val="2"/>
          </rPr>
          <t xml:space="preserve">
Campo común para todas las políticas
</t>
        </r>
      </text>
    </comment>
    <comment ref="F34" authorId="0" shapeId="0">
      <text>
        <r>
          <rPr>
            <b/>
            <sz val="9"/>
            <color indexed="81"/>
            <rFont val="Tahoma"/>
            <family val="2"/>
          </rPr>
          <t>Yesnith Suarez Ariza:</t>
        </r>
        <r>
          <rPr>
            <sz val="9"/>
            <color indexed="81"/>
            <rFont val="Tahoma"/>
            <family val="2"/>
          </rPr>
          <t xml:space="preserve">
Campo común para todas las políticas
</t>
        </r>
      </text>
    </comment>
    <comment ref="F35" authorId="0" shapeId="0">
      <text>
        <r>
          <rPr>
            <b/>
            <sz val="9"/>
            <color indexed="81"/>
            <rFont val="Tahoma"/>
            <family val="2"/>
          </rPr>
          <t>Yesnith Suarez Ariza:</t>
        </r>
        <r>
          <rPr>
            <sz val="9"/>
            <color indexed="81"/>
            <rFont val="Tahoma"/>
            <family val="2"/>
          </rPr>
          <t xml:space="preserve">
Campo común para todas las políticas
</t>
        </r>
      </text>
    </comment>
    <comment ref="F36" authorId="0" shapeId="0">
      <text>
        <r>
          <rPr>
            <b/>
            <sz val="9"/>
            <color indexed="81"/>
            <rFont val="Tahoma"/>
            <family val="2"/>
          </rPr>
          <t>Yesnith Suarez Ariza:</t>
        </r>
        <r>
          <rPr>
            <sz val="9"/>
            <color indexed="81"/>
            <rFont val="Tahoma"/>
            <family val="2"/>
          </rPr>
          <t xml:space="preserve">
Campo común para todas las políticas
</t>
        </r>
      </text>
    </comment>
    <comment ref="F37" authorId="0" shapeId="0">
      <text>
        <r>
          <rPr>
            <b/>
            <sz val="9"/>
            <color indexed="81"/>
            <rFont val="Tahoma"/>
            <family val="2"/>
          </rPr>
          <t>Yesnith Suarez Ariza:</t>
        </r>
        <r>
          <rPr>
            <sz val="9"/>
            <color indexed="81"/>
            <rFont val="Tahoma"/>
            <family val="2"/>
          </rPr>
          <t xml:space="preserve">
Campo común para todas las políticas
</t>
        </r>
      </text>
    </comment>
    <comment ref="F38" authorId="0" shapeId="0">
      <text>
        <r>
          <rPr>
            <b/>
            <sz val="9"/>
            <color indexed="81"/>
            <rFont val="Tahoma"/>
            <family val="2"/>
          </rPr>
          <t>Yesnith Suarez Ariza:</t>
        </r>
        <r>
          <rPr>
            <sz val="9"/>
            <color indexed="81"/>
            <rFont val="Tahoma"/>
            <family val="2"/>
          </rPr>
          <t xml:space="preserve">
Campo común para todas las políticas
</t>
        </r>
      </text>
    </comment>
    <comment ref="F39" authorId="0" shapeId="0">
      <text>
        <r>
          <rPr>
            <b/>
            <sz val="9"/>
            <color indexed="81"/>
            <rFont val="Tahoma"/>
            <family val="2"/>
          </rPr>
          <t>Yesnith Suarez Ariza:</t>
        </r>
        <r>
          <rPr>
            <sz val="9"/>
            <color indexed="81"/>
            <rFont val="Tahoma"/>
            <family val="2"/>
          </rPr>
          <t xml:space="preserve">
Campo común para todas las políticas
</t>
        </r>
      </text>
    </comment>
    <comment ref="F40" authorId="0" shapeId="0">
      <text>
        <r>
          <rPr>
            <b/>
            <sz val="9"/>
            <color indexed="81"/>
            <rFont val="Tahoma"/>
            <family val="2"/>
          </rPr>
          <t>Yesnith Suarez Ariza:</t>
        </r>
        <r>
          <rPr>
            <sz val="9"/>
            <color indexed="81"/>
            <rFont val="Tahoma"/>
            <family val="2"/>
          </rPr>
          <t xml:space="preserve">
Campo común para todas las políticas
</t>
        </r>
      </text>
    </comment>
    <comment ref="F41" authorId="0" shapeId="0">
      <text>
        <r>
          <rPr>
            <b/>
            <sz val="9"/>
            <color indexed="81"/>
            <rFont val="Tahoma"/>
            <family val="2"/>
          </rPr>
          <t>Yesnith Suarez Ariza:</t>
        </r>
        <r>
          <rPr>
            <sz val="9"/>
            <color indexed="81"/>
            <rFont val="Tahoma"/>
            <family val="2"/>
          </rPr>
          <t xml:space="preserve">
Campo común para todas las políticas
</t>
        </r>
      </text>
    </comment>
    <comment ref="F43" authorId="0" shapeId="0">
      <text>
        <r>
          <rPr>
            <b/>
            <sz val="9"/>
            <color indexed="81"/>
            <rFont val="Tahoma"/>
            <family val="2"/>
          </rPr>
          <t>Yesnith Suarez Ariza:</t>
        </r>
        <r>
          <rPr>
            <sz val="9"/>
            <color indexed="81"/>
            <rFont val="Tahoma"/>
            <family val="2"/>
          </rPr>
          <t xml:space="preserve">
Campo común para todas las políticas
</t>
        </r>
      </text>
    </comment>
    <comment ref="F44" authorId="0" shapeId="0">
      <text>
        <r>
          <rPr>
            <b/>
            <sz val="9"/>
            <color indexed="81"/>
            <rFont val="Tahoma"/>
            <family val="2"/>
          </rPr>
          <t>Yesnith Suarez Ariza:</t>
        </r>
        <r>
          <rPr>
            <sz val="9"/>
            <color indexed="81"/>
            <rFont val="Tahoma"/>
            <family val="2"/>
          </rPr>
          <t xml:space="preserve">
Campo común para todas las políticas
</t>
        </r>
      </text>
    </comment>
    <comment ref="F45" authorId="0" shapeId="0">
      <text>
        <r>
          <rPr>
            <b/>
            <sz val="9"/>
            <color indexed="81"/>
            <rFont val="Tahoma"/>
            <family val="2"/>
          </rPr>
          <t>Yesnith Suarez Ariza:</t>
        </r>
        <r>
          <rPr>
            <sz val="9"/>
            <color indexed="81"/>
            <rFont val="Tahoma"/>
            <family val="2"/>
          </rPr>
          <t xml:space="preserve">
Campo común para todas las políticas
</t>
        </r>
      </text>
    </comment>
    <comment ref="F46" authorId="0" shapeId="0">
      <text>
        <r>
          <rPr>
            <b/>
            <sz val="9"/>
            <color indexed="81"/>
            <rFont val="Tahoma"/>
            <family val="2"/>
          </rPr>
          <t>Yesnith Suarez Ariza:</t>
        </r>
        <r>
          <rPr>
            <sz val="9"/>
            <color indexed="81"/>
            <rFont val="Tahoma"/>
            <family val="2"/>
          </rPr>
          <t xml:space="preserve">
Campo común para todas las políticas
</t>
        </r>
      </text>
    </comment>
    <comment ref="F47" authorId="0" shapeId="0">
      <text>
        <r>
          <rPr>
            <b/>
            <sz val="9"/>
            <color indexed="81"/>
            <rFont val="Tahoma"/>
            <family val="2"/>
          </rPr>
          <t>Yesnith Suarez Ariza:</t>
        </r>
        <r>
          <rPr>
            <sz val="9"/>
            <color indexed="81"/>
            <rFont val="Tahoma"/>
            <family val="2"/>
          </rPr>
          <t xml:space="preserve">
Campo común para todas las políticas
</t>
        </r>
      </text>
    </comment>
    <comment ref="F48" authorId="0" shapeId="0">
      <text>
        <r>
          <rPr>
            <b/>
            <sz val="9"/>
            <color indexed="81"/>
            <rFont val="Tahoma"/>
            <family val="2"/>
          </rPr>
          <t>Yesnith Suarez Ariza:</t>
        </r>
        <r>
          <rPr>
            <sz val="9"/>
            <color indexed="81"/>
            <rFont val="Tahoma"/>
            <family val="2"/>
          </rPr>
          <t xml:space="preserve">
Campo común para todas las políticas
</t>
        </r>
      </text>
    </comment>
    <comment ref="F49" authorId="0" shapeId="0">
      <text>
        <r>
          <rPr>
            <b/>
            <sz val="9"/>
            <color indexed="81"/>
            <rFont val="Tahoma"/>
            <family val="2"/>
          </rPr>
          <t>Yesnith Suarez Ariza:</t>
        </r>
        <r>
          <rPr>
            <sz val="9"/>
            <color indexed="81"/>
            <rFont val="Tahoma"/>
            <family val="2"/>
          </rPr>
          <t xml:space="preserve">
Campo común para todas las políticas
</t>
        </r>
      </text>
    </comment>
    <comment ref="F50" authorId="0" shapeId="0">
      <text>
        <r>
          <rPr>
            <b/>
            <sz val="9"/>
            <color indexed="81"/>
            <rFont val="Tahoma"/>
            <family val="2"/>
          </rPr>
          <t>Yesnith Suarez Ariza:</t>
        </r>
        <r>
          <rPr>
            <sz val="9"/>
            <color indexed="81"/>
            <rFont val="Tahoma"/>
            <family val="2"/>
          </rPr>
          <t xml:space="preserve">
Campo común para todas las políticas
</t>
        </r>
      </text>
    </comment>
    <comment ref="F51" authorId="0" shapeId="0">
      <text>
        <r>
          <rPr>
            <b/>
            <sz val="9"/>
            <color indexed="81"/>
            <rFont val="Tahoma"/>
            <family val="2"/>
          </rPr>
          <t>Yesnith Suarez Ariza:</t>
        </r>
        <r>
          <rPr>
            <sz val="9"/>
            <color indexed="81"/>
            <rFont val="Tahoma"/>
            <family val="2"/>
          </rPr>
          <t xml:space="preserve">
Campo común para todas las políticas
</t>
        </r>
      </text>
    </comment>
    <comment ref="F52" authorId="0" shapeId="0">
      <text>
        <r>
          <rPr>
            <b/>
            <sz val="9"/>
            <color indexed="81"/>
            <rFont val="Tahoma"/>
            <family val="2"/>
          </rPr>
          <t>Yesnith Suarez Ariza:</t>
        </r>
        <r>
          <rPr>
            <sz val="9"/>
            <color indexed="81"/>
            <rFont val="Tahoma"/>
            <family val="2"/>
          </rPr>
          <t xml:space="preserve">
Campo común para todas las políticas
</t>
        </r>
      </text>
    </comment>
    <comment ref="F53" authorId="0" shapeId="0">
      <text>
        <r>
          <rPr>
            <b/>
            <sz val="9"/>
            <color indexed="81"/>
            <rFont val="Tahoma"/>
            <family val="2"/>
          </rPr>
          <t>Yesnith Suarez Ariza:</t>
        </r>
        <r>
          <rPr>
            <sz val="9"/>
            <color indexed="81"/>
            <rFont val="Tahoma"/>
            <family val="2"/>
          </rPr>
          <t xml:space="preserve">
Campo común para todas las políticas
</t>
        </r>
      </text>
    </comment>
    <comment ref="F54" authorId="0" shapeId="0">
      <text>
        <r>
          <rPr>
            <b/>
            <sz val="9"/>
            <color indexed="81"/>
            <rFont val="Tahoma"/>
            <family val="2"/>
          </rPr>
          <t>Yesnith Suarez Ariza:</t>
        </r>
        <r>
          <rPr>
            <sz val="9"/>
            <color indexed="81"/>
            <rFont val="Tahoma"/>
            <family val="2"/>
          </rPr>
          <t xml:space="preserve">
Campo común para todas las políticas
</t>
        </r>
      </text>
    </comment>
  </commentList>
</comments>
</file>

<file path=xl/comments7.xml><?xml version="1.0" encoding="utf-8"?>
<comments xmlns="http://schemas.openxmlformats.org/spreadsheetml/2006/main">
  <authors>
    <author/>
    <author>Yesnith Suarez Ariza</author>
  </authors>
  <commentList>
    <comment ref="E8" authorId="0" shapeId="0">
      <text>
        <r>
          <rPr>
            <sz val="11"/>
            <color rgb="FF000000"/>
            <rFont val="Calibri"/>
            <family val="2"/>
          </rPr>
          <t>DIANA CAMILA RAMIREZ GUEVARA:
En esa casilla se ubican opciones de mejora diferentes a la mejor a implementar a las que se podria acudir si la mejora a implementar no alcanza la meta establecida.</t>
        </r>
      </text>
    </comment>
    <comment ref="I92" authorId="0" shapeId="0">
      <text>
        <r>
          <rPr>
            <sz val="11"/>
            <color rgb="FF000000"/>
            <rFont val="Calibri"/>
            <family val="2"/>
          </rPr>
          <t>El GPYSC considera que es de responsabilidad de la OPGI
	-Camila Ramírez Guevara</t>
        </r>
      </text>
    </comment>
    <comment ref="G260" authorId="1" shapeId="0">
      <text>
        <r>
          <rPr>
            <b/>
            <sz val="9"/>
            <color indexed="81"/>
            <rFont val="Tahoma"/>
            <family val="2"/>
          </rPr>
          <t>Yesnith Suarez Ariza:</t>
        </r>
        <r>
          <rPr>
            <sz val="9"/>
            <color indexed="81"/>
            <rFont val="Tahoma"/>
            <family val="2"/>
          </rPr>
          <t xml:space="preserve">
Campo común para todas las políticas
</t>
        </r>
      </text>
    </comment>
  </commentList>
</comments>
</file>

<file path=xl/comments8.xml><?xml version="1.0" encoding="utf-8"?>
<comments xmlns="http://schemas.openxmlformats.org/spreadsheetml/2006/main">
  <authors>
    <author/>
  </authors>
  <commentList>
    <comment ref="E8" authorId="0" shapeId="0">
      <text>
        <r>
          <rPr>
            <sz val="11"/>
            <color rgb="FF000000"/>
            <rFont val="Calibri"/>
            <family val="2"/>
          </rPr>
          <t>DIANA CAMILA RAMIREZ GUEVARA:
En esa casilla se ubican opciones de mejora diferentes a la mejor a implementar a las que se podria acudir si la mejora a implementar no alcanza la meta establecida.</t>
        </r>
      </text>
    </comment>
  </commentList>
</comments>
</file>

<file path=xl/sharedStrings.xml><?xml version="1.0" encoding="utf-8"?>
<sst xmlns="http://schemas.openxmlformats.org/spreadsheetml/2006/main" count="2337" uniqueCount="1184">
  <si>
    <t>MATRIZ DE RESPONSABLES MIPG</t>
  </si>
  <si>
    <t>DIMENSIONES</t>
  </si>
  <si>
    <t>RESPONSABLE DIMENSION</t>
  </si>
  <si>
    <t>POLÍTICAS</t>
  </si>
  <si>
    <t>AUTODIAGNOSTICO</t>
  </si>
  <si>
    <t>RESPONSABLE POLÍTICA - AUTODIAGNOSTICO</t>
  </si>
  <si>
    <t>Contacto</t>
  </si>
  <si>
    <t>Talento  Humano</t>
  </si>
  <si>
    <t>Gestión Estratégica del Talento Humano</t>
  </si>
  <si>
    <t>Gestión del Talento humano</t>
  </si>
  <si>
    <t>Integridad</t>
  </si>
  <si>
    <t>Gestión código de lntegridad</t>
  </si>
  <si>
    <t>Direccionamiento Estratégico y Planeación</t>
  </si>
  <si>
    <t>Oficina de Planeación y Gestión Internacional</t>
  </si>
  <si>
    <t>Talento Humano</t>
  </si>
  <si>
    <t>Planeación Institucional</t>
  </si>
  <si>
    <t>Direccionamiento y Planeación</t>
  </si>
  <si>
    <t>Porcentaje Dimensión</t>
  </si>
  <si>
    <t>Procentaje Avance</t>
  </si>
  <si>
    <t>Responsable</t>
  </si>
  <si>
    <t>Gestión Presupuestal y eficiencia del gasto público</t>
  </si>
  <si>
    <t>Gestión presupuestal</t>
  </si>
  <si>
    <r>
      <t>MIPG concibe al talento humano como el activo más importante con el que cuentan las entidades y, por lo tanto, como el gran</t>
    </r>
    <r>
      <rPr>
        <sz val="11"/>
        <color rgb="FF548135"/>
        <rFont val="Calibri"/>
        <family val="2"/>
      </rPr>
      <t xml:space="preserve"> factor crítico de éxito</t>
    </r>
    <r>
      <rPr>
        <sz val="11"/>
        <color rgb="FF000000"/>
        <rFont val="Calibri"/>
        <family val="2"/>
      </rPr>
      <t xml:space="preserve"> que les facilita la gestión y el logro de sus objetivos y resultados. El talento humano, es decir, todas las personas que laboran en la administración pública, en el marco de los valores del servicio público, contribuyen con su trabajo, dedicación y esfuerzo al cumplimiento de la misión estatal, a garantizar los derechos y a responder las demandas de los ciudadanos.</t>
    </r>
  </si>
  <si>
    <t>Gestión con Valores para Resultados</t>
  </si>
  <si>
    <t xml:space="preserve">Fortalecimiento organizacional y simplificación de procesos </t>
  </si>
  <si>
    <t>Sin Autodiagnostico disponible</t>
  </si>
  <si>
    <t>Gobierno digital TIC (para servicios, gobierno abierto y para la gestión)</t>
  </si>
  <si>
    <t>Gobierno Digital</t>
  </si>
  <si>
    <t>Seguridad digital</t>
  </si>
  <si>
    <t>Defensa Jurídica</t>
  </si>
  <si>
    <t>Oficina Asesora Jurídica</t>
  </si>
  <si>
    <t>Servicio al ciudadano</t>
  </si>
  <si>
    <t>Racionalización de trámites</t>
  </si>
  <si>
    <t>Trámites</t>
  </si>
  <si>
    <t>Mejora normativa</t>
  </si>
  <si>
    <t>MIPG tiene como condición que las entidades tengan claro el horizonte a corto y mediano plazo que le permita priorizar sus recursos y talento humano y focalizar sus procesos de gestión en la consecución de los resultados con los cuales garantiza los derechos, satisface las necesidad y atiende los problemas de los ciudadanos.</t>
  </si>
  <si>
    <t>Participación ciudadana en la gestión pública</t>
  </si>
  <si>
    <t>Participación ciudadana</t>
  </si>
  <si>
    <t>Evaluación de Resultados</t>
  </si>
  <si>
    <t>Porcentaje Avance</t>
  </si>
  <si>
    <t>Seguimiento y evaluación del desempeño institucional</t>
  </si>
  <si>
    <t>Seguimiento y evaluación del desempeño</t>
  </si>
  <si>
    <t>Información y Comunicación</t>
  </si>
  <si>
    <t>Gestión documental</t>
  </si>
  <si>
    <t>Gestión Documental</t>
  </si>
  <si>
    <t xml:space="preserve">Transparencia, acceso a la información pública y lucha contra la corrupción </t>
  </si>
  <si>
    <t>Plan Anticorrupción</t>
  </si>
  <si>
    <t>Rendición de cuentas</t>
  </si>
  <si>
    <t>Transparencia y Acceso a la Información</t>
  </si>
  <si>
    <t>Gestión del Conocimiento y la Innovación</t>
  </si>
  <si>
    <t>Gestión del conocimiento y la innovación</t>
  </si>
  <si>
    <t>Control Interno</t>
  </si>
  <si>
    <t>Secretaría General</t>
  </si>
  <si>
    <t>Control interno</t>
  </si>
  <si>
    <t>Procentaje Dimensión</t>
  </si>
  <si>
    <t>POLÍTICA</t>
  </si>
  <si>
    <t xml:space="preserve">Para MIPG es importante que las entidades conozcan de manera permanente los avances en su gestión y los logros de los resultados y metas propuestas, en los tiempos y recursos previstos y si general los efectos deseados para la sociedad; de igual manera, esto le permite introducir mejoras en la gestión. </t>
  </si>
  <si>
    <t>MIPG define la Información y Comunicación como una dimensión articuladora de las demás, puesto que permite a las entidades vincularse con su entorno y facilitar la ejecución de sus operaciones a través de todo el ciclo de gestión.</t>
  </si>
  <si>
    <t xml:space="preserve">Gestión del conocimiento y la innovación </t>
  </si>
  <si>
    <t xml:space="preserve">Responsable </t>
  </si>
  <si>
    <t>MIPG promueve el mejoramiento continuo de las entidades, razón por la cual éstas deben establecer acciones, métodos y procedimientos de control y de gestión del riesgo, así como mecanismos para la prevención y evaluación de éste. El Control Interno es la clave para asegurar razonablemente que las demás dimensiones de MIPG cumplan su propósito.</t>
  </si>
  <si>
    <t xml:space="preserve">Política de Gestión Estratégica del Talento Humano </t>
  </si>
  <si>
    <t>Procentaje Total</t>
  </si>
  <si>
    <t>Total actividades de gestión</t>
  </si>
  <si>
    <t>A. cumplidas (100-90)</t>
  </si>
  <si>
    <t>A. pendientes</t>
  </si>
  <si>
    <t xml:space="preserve">Plan de Mejoramiento </t>
  </si>
  <si>
    <t>Implementación</t>
  </si>
  <si>
    <t>N°</t>
  </si>
  <si>
    <t>Política de Integridad</t>
  </si>
  <si>
    <t>Alternativa de Mejora</t>
  </si>
  <si>
    <t>Puntaje inicial</t>
  </si>
  <si>
    <t>Eficacia</t>
  </si>
  <si>
    <t>Política de Planeación Institucional</t>
  </si>
  <si>
    <t>Porcentaje avance</t>
  </si>
  <si>
    <t>Seguimiento</t>
  </si>
  <si>
    <t>Total acciones</t>
  </si>
  <si>
    <t>Evidencia cumplimiento</t>
  </si>
  <si>
    <t>A. Cumplidas</t>
  </si>
  <si>
    <t>Responsables</t>
  </si>
  <si>
    <t>A. Pendientes</t>
  </si>
  <si>
    <t>Actividades de Gestión</t>
  </si>
  <si>
    <t>% acción</t>
  </si>
  <si>
    <t>% avance</t>
  </si>
  <si>
    <t>PENDIENTES</t>
  </si>
  <si>
    <t>Grupo de Participación y Servicio al Ciudadano</t>
  </si>
  <si>
    <t>Proyectar los problemas o necesidades de los grupos de valor a 4, 10, 20 años o según se disponga en la entidad.</t>
  </si>
  <si>
    <t xml:space="preserve">Revisar aspectos internos tales como el talento humano, procesos y procedimientos, estructura organizacional, cadena de servicio, recursos disponibles, cultura organizacional, entre otros. </t>
  </si>
  <si>
    <t xml:space="preserve">Identificar el conocimiento tácito y explícito de la entidad, así como el conocimiento de los servidores públicos (formación, capacitación y experiencia) que posteriormente permitirá la difusión del conocimiento, la generación de proyectos articulados y el desarrollo de los procesos de la organización. </t>
  </si>
  <si>
    <t xml:space="preserve">Construir un mecanismo de recolección de información (Encuesta y/o grupos de intercambio)  en el cual la entidad pueda hacer seguimiento a las observaciones de los servidores públicos en el proceso de la implementación del Código de Integridad. </t>
  </si>
  <si>
    <t>Identificar sus capacidades en materia de tecnologías de la información y las comunicaciones que apalancan el desarrollo de todos sus procesos, el manejo de su información y la prestación de trámites y servicios a sus usuarios.</t>
  </si>
  <si>
    <t>Revisar aspectos externos a la entidad, algunos generales como su entorno político, económico y fiscal, y otros más particulares, como la percepción que tienen sus grupos de valor frente a la cantidad y calidad de los bienes y servicios ofrecidos, sus resultados e impactos.</t>
  </si>
  <si>
    <t>Analizar la actividad  que se ejecutó, así como las recomendaciones u objeciones recibidas en el proceso de participación y realizar los ajustes a que haya lugar.</t>
  </si>
  <si>
    <t>Documentar el ejercicio de planeación en donde se contemple una orientación estratégica y una parte operativa en la que se señale de forma precisa los objetivos, las metas y resultados a lograr, las trayectorias de implantación o cursos de acción a seguir, cronogramas, responsables, indicadores para monitorear y evaluar su cumplimiento y los riesgos que pueden afectar tal cumplimiento y los controles para su mitigación</t>
  </si>
  <si>
    <t>TOTAL</t>
  </si>
  <si>
    <t>Observación</t>
  </si>
  <si>
    <t>% Acción</t>
  </si>
  <si>
    <t>Evidencia</t>
  </si>
  <si>
    <t>CUMPLIDAS</t>
  </si>
  <si>
    <t>Analizar el contexto interno y externo de la entidad para la identificación de los riesgos y sus posibles causas (incluidos riesgos operativos, riesgos de riesgos de contratación, riesgos para la defensa jurídica, riesgos de seguridad digital, entre otros)</t>
  </si>
  <si>
    <t>Construir un marco estratégico, por parte del equipo directivo, que permita trazar la hoja de ruta para la ejecución de las acciones a cargo de toda la entidad, y encaminarla al logro de los objetivos, metas, programas y proyectos institucionales</t>
  </si>
  <si>
    <t>Política de Gestión Presupuestal y eficiencia del gasto público</t>
  </si>
  <si>
    <t>Mejora a implementar</t>
  </si>
  <si>
    <t>Puntaje Inicial</t>
  </si>
  <si>
    <t>Política de Fortalecimiento organizacional y Simplificación de procesos</t>
  </si>
  <si>
    <t>Aun no se cuenta con Autodiagnostico disponible, se espera que DAFP lo tenga disponible en 3 meses.</t>
  </si>
  <si>
    <t>Política de Gobierno digitaL TIC</t>
  </si>
  <si>
    <t xml:space="preserve">Evidencia </t>
  </si>
  <si>
    <t>Política de Seguridad digital</t>
  </si>
  <si>
    <t>Observaciones</t>
  </si>
  <si>
    <t>Política de Defensa Jurídica</t>
  </si>
  <si>
    <t>Política de Servicio al Ciudadano</t>
  </si>
  <si>
    <t>Política de Racionalización de trámites</t>
  </si>
  <si>
    <t>La entidad envió el plan de acción del comité de conciliación de la siguiente vigencia fiscal  a las oficinas de planeación y de control interno de la entidad.</t>
  </si>
  <si>
    <t>El comité de conciliación tiene indicadores y  conoce el resultado de la medición de los indicadores de acuerdo con la periodicidad definida en el plan anual del comité de conciliación</t>
  </si>
  <si>
    <t>Coordinador Grupo de Participación y Servicio al Ciudadano</t>
  </si>
  <si>
    <t>Identificar trámites que facilitan la implementación del Acuerdo de Paz</t>
  </si>
  <si>
    <t>Identificar los trámites que están relacionados con los indicadores de Doing Business</t>
  </si>
  <si>
    <t>Realizar campañas de difusión sobre los beneficios que obtienen los usuarios con las mejoras realizadas al(os) trámite(s)</t>
  </si>
  <si>
    <t>Realizar campañas de difusión y estrategias que busquen la apropiación de las mejoras de los trámites en los servidores públicos de la entidad responsables de su implementación</t>
  </si>
  <si>
    <t>Difundir información sobre la oferta institucional de trámites y otros procedimientos en lenguaje claro y de forma permanente a los usuarios de los trámites teniendo en cuenta la caracterización</t>
  </si>
  <si>
    <t>Identificar los trámites que hacen parte de la Ruta de la Excelencia o Mapa de ruta que adelanta el Ministerio de Tecnologías de la Información y las Comunicaciones - DNP y Función Pública</t>
  </si>
  <si>
    <t xml:space="preserve">Realizar campañas de difusión y apropiación de las mejoras de los trámites para los usuarios </t>
  </si>
  <si>
    <t>Grupo TICS</t>
  </si>
  <si>
    <t>https://www.minenergia.gov.co/transparencia-y-acceso-a-la-informacion</t>
  </si>
  <si>
    <t>https://www.minenergia.gov.co/atencion-al-ciudadano</t>
  </si>
  <si>
    <t>Política de Participación ciudadana en la Gestión Pública</t>
  </si>
  <si>
    <t>Política de Seguimiento y Evaluación del desempeño institucional</t>
  </si>
  <si>
    <t>En proceso</t>
  </si>
  <si>
    <t>Política de Gestión Documental</t>
  </si>
  <si>
    <t>Consolidar, organizar y en lo posible sistematizar la información proveniente del seguimiento y evaluación</t>
  </si>
  <si>
    <t>Responable</t>
  </si>
  <si>
    <t>Determinar la coherencia entre los procesos de gestión, la ejecución presupuestal y los resultados logrados alcanzados</t>
  </si>
  <si>
    <t>Grupo de Gestión Documental</t>
  </si>
  <si>
    <t>Divulgar el plan de participación por distintos canales invitando a  la ciudadanía o grupos de valor a que opinen acerca del mismo  a través de la estrategia que se haya definido previamente .</t>
  </si>
  <si>
    <t>Hace referencia al Plan Anticorrupción y de Atención al Ciudadano</t>
  </si>
  <si>
    <t>Política de Transparencia, acceso a la información pública y lucha contra la corrupción</t>
  </si>
  <si>
    <t>E:// PLAN ANTICORRUPCIÓN Y DE ATENCIÓN AL CIUDADANO/ Matriz de comentarios ciudadanos y respuestas/evidencias de difusión</t>
  </si>
  <si>
    <t>Divulgar el plan de participación ajustado a las observaciones recibidas por distintos canales, informando a  la ciudadanía o grupos de valor los cambios incorporados con la estrategia que se haya definido previamente.</t>
  </si>
  <si>
    <t xml:space="preserve">Convocar a través de los medios definidos en el plan de participación a los ciudadanos, usuarios y/o grupos de valor caracterizados, a participar en las actividades definidas habilitando los canales, escenarios mecanismos y medios presenciales y electrónicos definidos.  </t>
  </si>
  <si>
    <t>Convocatorias raelizadas a través de medios virtuales y de forma masiva según la caracterización de usuarios y el tipo de actividad a realizar</t>
  </si>
  <si>
    <t>https://www.minenergia.gov.co/historico-de-eventos?idEvento=8832</t>
  </si>
  <si>
    <t xml:space="preserve">Habilitar los canales, escenarios, mecanismos y medios presenciales y electrónicos definidos  en el plan para   consultar,  discutir  y retroalimentar con los ciudadanos usuarios y/o grupos de valor, sus recomendaciones u objeciones en el desarrollo de la actividad que la entidad adelanta en le marco de su  gestión. </t>
  </si>
  <si>
    <t>Proyectos de actos administrativos sometidos a consulta ciudadana
Canales de atención e interacción implementados</t>
  </si>
  <si>
    <t xml:space="preserve">https://www.minenergia.gov.co/foros
https://www.minenergia.gov.co/canales-de-atencion-al-ciudadano
</t>
  </si>
  <si>
    <t>Autodiagnostico de transparencia y acceso a la información</t>
  </si>
  <si>
    <t>La realización de trámites por parte de los ciudadanos es sencilla</t>
  </si>
  <si>
    <t>Revisión de la redacción en lenguaje claro en el SUIT</t>
  </si>
  <si>
    <t>Revisión de la redacción en lenguaje claro en el SUIT, de la descripción de los trámites a realizar</t>
  </si>
  <si>
    <t>Trámites redactados en lenguaje claro en el SUIT</t>
  </si>
  <si>
    <t>Oficina de Planeación y Grupo de Participación y Servicio al Ciudadano</t>
  </si>
  <si>
    <t>Trámites redactados en lenguaje claro en el SUIT, fueron ajustados</t>
  </si>
  <si>
    <t>Jefe Oficina de Planeación y Coordinador Grupo de Participación y Servicio al Ciudadano</t>
  </si>
  <si>
    <t>https://www.minminas.gov.co/en/tramites-y-servicios</t>
  </si>
  <si>
    <t xml:space="preserve">La entidad facilita al ciudadano información sobre el estado de su PQRS desde su recepción hasta su respuesta </t>
  </si>
  <si>
    <t>Accesibilidad de la atención y seguimiento de PQRDS  através de canales telefónicos y virutales</t>
  </si>
  <si>
    <t>Accesibilidad de la atención y seguimiento de PQRDS  através de canales telefónicos y virutales fueron implementados, con acceso a los serrvidores a la trazabilidad de la correspondencia</t>
  </si>
  <si>
    <t>Accesibilidad a la trazabilidad de la correspondencia para atender estados, reportes y envío de PQRDS a los ciudadanos</t>
  </si>
  <si>
    <t>Accesibilidad de la atención y seguimiento de PQRDS  através de canales telefónicos y virtuales fueron implementados, con acceso a los servidores a la trazabilidad de la correspondencia</t>
  </si>
  <si>
    <t>Centro de Contacto Ciudadano en el Grupo de Participación y Servicio al Ciudadano</t>
  </si>
  <si>
    <t xml:space="preserve">Los directivos de la entidad tienen en cuenta las necesidades de los ciudadanos usuarios de la entidad para la toma de decisiones </t>
  </si>
  <si>
    <t>Fortalecer los foros en consullta ciudadana para la toma de decisiones en proyectoss de regulación</t>
  </si>
  <si>
    <t>Fortalecer los foros en consullta ciudadana para la toma de decisiones en proyectoss de regulación de acuerdo con la normatividad vigente</t>
  </si>
  <si>
    <t>Proyectos normativos, proyectos, planes o programas publicados para consullta ciudadana</t>
  </si>
  <si>
    <t>Se fortaleció la publicación de los proyectos normativos, de proyectos, planes o programas en el protal web, al igual que la promoción de su participación</t>
  </si>
  <si>
    <t>Proyectos normativos, proyectos, palens o programas con participación de la ciudadanía</t>
  </si>
  <si>
    <t>https://www.minminas.gov.co/en/foros</t>
  </si>
  <si>
    <t>Los niveles jerárquicos de la organización permiten fluidez en la comunicación (horizontal y vertical) y agilidad en la toma de decisiones</t>
  </si>
  <si>
    <t xml:space="preserve">La entidad permite que todos sus trámites sean realizados por medios electrónicos </t>
  </si>
  <si>
    <t>Oficina de Planeación y Grupo TICs</t>
  </si>
  <si>
    <t>Se encuentran 4 trámites automatizados</t>
  </si>
  <si>
    <t>Jefe Oficina de Planeación</t>
  </si>
  <si>
    <t xml:space="preserve">La entidad tiene una buena imagen entre la ciudadanía </t>
  </si>
  <si>
    <t>Realizar medición de la satisfacción del cliente</t>
  </si>
  <si>
    <t>Verificar a través de la medición de satisfacción de los clientes, la percepción sobre la miagen de la entidad</t>
  </si>
  <si>
    <t>Medición de la satisfacción del cliente que evidencie la imagen que poseen con respecto a la entidad</t>
  </si>
  <si>
    <t>Se elaboró la medición de la satisfacción mediante encuestas y grupos focales que dieron cuenta de la imagen de la entidad, con un índice de confianza del 95%</t>
  </si>
  <si>
    <t>Medición de la satsfacción</t>
  </si>
  <si>
    <t>https://www.minminas.gov.co/en/informes-y-estadisticas</t>
  </si>
  <si>
    <t>Los directivos demuestran capacidad de observación, análisis, escucha activa y una verdadera política de puertas abiertas</t>
  </si>
  <si>
    <t xml:space="preserve">Hay una transferencia efectiva de conocimientos entre las personas que dejan sus cargos y las nuevas que llegan a desempeñarlos </t>
  </si>
  <si>
    <t>Elaborar videos cortos sobre participación, servicio y transparencia</t>
  </si>
  <si>
    <t>Elaborar videos cortos sobre participación, servicio y transparencia para ser transmitidos a cada uno de los nuevos ervidores al momento de ingresar</t>
  </si>
  <si>
    <t>Videos de información en participación, servicio y transparencia elaborados para ser remitidos a los nuevos servidores</t>
  </si>
  <si>
    <t>Subdirección de Talento Humano  y Grupo de Participación y Servicio al Ciudadano</t>
  </si>
  <si>
    <t>Los videos de participación, servicio y transparencia fueron elaborados, para ser enviados a los nuevos servidores de la entidad</t>
  </si>
  <si>
    <t>Videos de participacioón, servicio y transparencia elaborados</t>
  </si>
  <si>
    <t>Subdirector de Talento Humano y Coordinador Grupo de Participación y Servicio al Ciudadano</t>
  </si>
  <si>
    <t>O://MIPG / Videos de inducción participación</t>
  </si>
  <si>
    <t xml:space="preserve">Subdirección de Talento Humano  </t>
  </si>
  <si>
    <t xml:space="preserve">Los funcionarios al interior de la entidad consideran la transparencia y el acceso a la información como una herramienta fundamental para mejorar la democracia, la rendición de cuentas, prevenir la corrupción y mejorar la calidad de vida de los ciudadanos  </t>
  </si>
  <si>
    <t>Realizar medición inetrna de percpeción con los servidores de la entidad</t>
  </si>
  <si>
    <t>La entidad ha publicado en su sitio Web de Transparencia y acceso a la información las respuestas de la entidad a las solicitudes de información</t>
  </si>
  <si>
    <t>Publicar la información trimestral de solicitudes de información</t>
  </si>
  <si>
    <t>Publicar la información trimestral de solicitudes de información, respetando datos personales y acogiendo la Ley 1712 de 2014</t>
  </si>
  <si>
    <t>Registro de solicitudes de información publicada trimestralmente en el portal de la entidad</t>
  </si>
  <si>
    <t>Los registro de solicitudes de información se publican trimestralmente en el portal de la entidad</t>
  </si>
  <si>
    <t>Política Gestión del Conocimiento y la Innovación</t>
  </si>
  <si>
    <t>La entidad ha publicado en su sitio Web de Transparencia y acceso a la información los entes de control que vigilan la entidad</t>
  </si>
  <si>
    <t>Publicar los entes de control externo que vigilan la entidad</t>
  </si>
  <si>
    <t xml:space="preserve">Publicar los entes de control externo que vigilan la entidad, con una introducción explicativa </t>
  </si>
  <si>
    <t>Publicación de entes de control externo</t>
  </si>
  <si>
    <t>Grupo de Participación y Servicio al Ciudadano y dependencias relacionadas</t>
  </si>
  <si>
    <t>Entes de control externo publicados</t>
  </si>
  <si>
    <t>https://www.minminas.gov.co/en/entes-de-control-externo</t>
  </si>
  <si>
    <t xml:space="preserve">La entidad hace seguimiento a su gestión en el tema de transparencia y acceso a la información pública a través de indicadores que son medidos periódicamente </t>
  </si>
  <si>
    <t>Realizar seguimiento a los mínimos obligatorios que deben estar publicados, de acuerdo con elDecreto 103 de 2015</t>
  </si>
  <si>
    <t>Realizar seguimiento a los mínimos obligatorios que deben estar publicados, de acuerdo con el Decreto 103 de 2015</t>
  </si>
  <si>
    <t>Seguimiento a publicación de mínimos obligatorios</t>
  </si>
  <si>
    <t>Mínimos obligatorios publicados en el portal web</t>
  </si>
  <si>
    <t>Coordinador Grupo TICS</t>
  </si>
  <si>
    <t xml:space="preserve">Dentro de las mediciones que lleva a cabo la entidad se tiene en cuenta si su gestión ayudó a reslver los problemas y necesidades de sus usuarios </t>
  </si>
  <si>
    <t>Medición de satisfacción del cliente</t>
  </si>
  <si>
    <t>La entidad cuenta con una encuesta de satisfacción del ciudadano sobre Transparencia y acceso a la información en su sitio Web oficial</t>
  </si>
  <si>
    <t xml:space="preserve">El conocimiento de los servidores de la organización adquirido a través de su experiencia es identificado, analizado, clasificado, documentado y difundido  </t>
  </si>
  <si>
    <t>La gestión documental hace parte de las actividades administrativas, técnicas y de planeación de la Entidad</t>
  </si>
  <si>
    <t>Coordinador del Grupo de Gestipon Documental</t>
  </si>
  <si>
    <t>La entidad ha construido, implementado y aprobado por medio de acto administrativo el Índice de Información Reservada y Clasificada de la entidad</t>
  </si>
  <si>
    <t>Coordinador del Grupo de Gestión Documental</t>
  </si>
  <si>
    <t>La entidad ha publicado el Índice de Información Reservada y Clasificada en la sección de Transparencia y acceso a la información pública de su sitio Web oficial</t>
  </si>
  <si>
    <t>Indice de Información Reservada y Clasificada publicada</t>
  </si>
  <si>
    <t>Instrumentos de Gestión de Información Pública en: https://www.minminas.gov.co/en/transparencia-y-acceso-a-la-informacion</t>
  </si>
  <si>
    <t xml:space="preserve">La entidad ha construido, implementado y aprobado por medio de acto administrativo el Esquema de Publicación de la entidad </t>
  </si>
  <si>
    <t>La entidad ha publicado el Esquema de Publicación de la entidad en la sección de Transparencia y acceso a la información pública de su sitio Web oficial</t>
  </si>
  <si>
    <t>Esquema de publicación publicado</t>
  </si>
  <si>
    <t>La entidad ha construido, implementado y aprobado por medio de acto administrativo el Registro de Activos de Información de la entidad</t>
  </si>
  <si>
    <t>La entidad ha publicado el Registro de Activos de Información de la entidad en la sección de Transparencia y acceso a la información pública de su sitio Web oficial</t>
  </si>
  <si>
    <t>Registro de información publicado</t>
  </si>
  <si>
    <t>La entidad ha construido, implementado y aprobado por medio de acto administrativo el Programa de Gestión Documental de la entidad</t>
  </si>
  <si>
    <t>La entidad ha publicado el Programa de Gestión Documental de la entidad en la sección de Transparencia y acceso a la información pública de su sitio Web oficial</t>
  </si>
  <si>
    <t>Programa de Gestión Documental publicado</t>
  </si>
  <si>
    <t xml:space="preserve">La Entidad traduce los documentos de interés público a lenguas de comunidades indígenas presentes en el país </t>
  </si>
  <si>
    <t>La Entidad cuenta con recursos en su página web para permitir el acceso a la información a la población con discapacidad (ej. videos con lenguaje de señas o con subtítulos)</t>
  </si>
  <si>
    <t>Los espacios físicos de la organización se han adecuado para que sean fácilmente accesibles para personas en condición de discapacidad</t>
  </si>
  <si>
    <t>Implementar una estrategia de accesibilidad con énfasis en población en situación de discapacidad</t>
  </si>
  <si>
    <t>Estrategia de accesibilidad con énfasis en la población en situación de discapacidad</t>
  </si>
  <si>
    <t>Estrageia inicial elaborada y ejecutada</t>
  </si>
  <si>
    <t>Grupo de Servicios Administrativos y Grupo de Participación y Servicio al Ciudadano</t>
  </si>
  <si>
    <t>Estrategia de accesibiidad inicial elaborada y ejecutada</t>
  </si>
  <si>
    <t>Coordinador Grupo de Servicios Administrativoss y Coordinador Grupo de Participación y Servicio al Ciudadano</t>
  </si>
  <si>
    <t>https://www.minminas.gov.co/en/atencion-al-ciudadano</t>
  </si>
  <si>
    <t>Política Control Interno</t>
  </si>
  <si>
    <t xml:space="preserve">Los funcionarios tienen conocimiento sobre las instancias con las que cuentan los ciudadanos para recurrir en caso de no recicbir respuesta ante una solicitud de información </t>
  </si>
  <si>
    <t>Los funcionarios conocen la existencia de la Secretaría de Transparencia</t>
  </si>
  <si>
    <t>Autodiagnostico de Rendición de cuentas</t>
  </si>
  <si>
    <t>Identificar y documentar las debilidades y fortalezas de la entidad para promover la participación  en la implementación de los ejercicios de rendición de cuentas con base en  la evaluación de la oficina de planeación y/o Control Interno.</t>
  </si>
  <si>
    <t>Identificar las condiciones de entorno social, económico, político, ambiental y cultural para afectan el desarrollo de la rendición de cuentas</t>
  </si>
  <si>
    <t>Identificar las necesidades de los grupos de valor en materia de información disponible así como de los canales de publicación y difusión existentes. Clasificando la información a partir de los siguientes criterios 
• la gestión realizada, 
• los resultados de la gestión y 
• el avance en la garantía de derechos.</t>
  </si>
  <si>
    <t>Socializar al interior de la entidad, los resultados del diagnóstico del proceso de rendición de cuentas institucional</t>
  </si>
  <si>
    <t>Establecer temas e informes, mecanismos de interlocución y retroalimentación con los organismos de control para articular su intervención en el proceso de rendición de cuentas</t>
  </si>
  <si>
    <t>Coordinar con entidades del sector administrativo, corresponsables en políticas y proyectos y del nivel territorial los mecanismos, temas y espacios para realizar acciones de rendición de cuentas en forma cooperada.</t>
  </si>
  <si>
    <t>Conformar y capacitar un equipo de trabajo que lidere el proceso de planeación de los ejercicios de rendición de cuentas</t>
  </si>
  <si>
    <t>Asociar las metas y actividades formuladas en la planeación institucional de la vigencia  con los derechos que se están garantizando a través de la gestión institucional.</t>
  </si>
  <si>
    <t>Identificar los espacios y mecanismos de las actividades permanentes institucionales que pueden utilizarse como ejercicios de diálogo para la rendición de cuentas tales como: mesas de trabajo, foros, reuniones, etc.</t>
  </si>
  <si>
    <t>Definir, de acuerdo  al diagnóstico y la priorización de programas, proyectos y servicios, los espacios de diálogo de rendición de cuentas sobre los temas de gestión general que implementará la entidad durante la vigencia</t>
  </si>
  <si>
    <t>Definir, de acuerdo  al diagnóstico y  la priorización de programas, proyectos y servicios,  los espacios de diálogo presenciales de rendición de cuentas y los mecanismos virtuales complementarios en temas específicos de interés especial que implementará la entidad durante la vigencia</t>
  </si>
  <si>
    <t>Definir los espacios exitosos de rendición de cuentas de la vigencia anterior  que adelantará la entidad.</t>
  </si>
  <si>
    <t xml:space="preserve">Verificar si todos los grupos de valor  están contemplados en al menos una  de las  actividades e instancias ya identificadas. En caso de que no estén contemplados todos los grupos de valor, determine otras actividades en las cuales pueda involucrarlos. </t>
  </si>
  <si>
    <t>Acordar con los grupos de valor, especialmente con organizaciones sociales y grupos de interés ciudadano los periodos y metodologías para realizar los espacios de diálogo sobre temas específicos.</t>
  </si>
  <si>
    <t xml:space="preserve">Establecer el  cronograma de ejecución de las actividades de diálogo de los ejercicios de rendición de cuentas, diferenciando si son espacios de diálogo  sobre la gestión general de la entidad o sobre los temas priorizados de acuerdo a la clasificación realizada previamente. </t>
  </si>
  <si>
    <t>Definir los roles y responsabilidades de las diferentes áreas de la entidad, en materia de rendición de cuentas</t>
  </si>
  <si>
    <t>Estandarizar   formatos  internos de reporte de  las actividades de rendición de cuentas que se realizarán en toda la entidad que como mínimo contenga: Actividades realizadas, grupos de valor involucrados, aportes, resultados, observaciones, propuestas y recomendaciones ciudadanas.</t>
  </si>
  <si>
    <t>Preparar la información de carácter presupuestal de las actividades identificadas con anterioridad, verificando la calidad de la misma y asociándola a los diversos grupos poblacionales beneficiados.</t>
  </si>
  <si>
    <t xml:space="preserve">Actualizar los canales de comunicación diferentes a la página web, con la información preparada por la entidad, atendiendo a lo estipulado en el cronograma elaborado anteriormente. </t>
  </si>
  <si>
    <t>Realizar difusión masiva de los informes de rendición de cuentas, en espacios tales como: medios impresos; emisoras locales o nacionales o espacios televisivos mediante alianzas y cooperación con organismos públicos, regionales e internacionales o particulares.</t>
  </si>
  <si>
    <t>Disponer de mecanismos para que los grupos de interés colaboren  en la generación, análisis y divulgación de la información para la rendición de cuentas.</t>
  </si>
  <si>
    <t xml:space="preserve">Identificar si en los ejercicios de rendición de cuentas de la vigencia anterior, involucró a todos los grupos de valor priorizando ciudadanos y organizaciones sociales con base en la caracterización de ciudadanos, usuarios y grupos de interés. </t>
  </si>
  <si>
    <t xml:space="preserve">Convocar a través de medios tradicionales (Radio, televisión, prensa, carteleras, perifoneo, entre otros) a los ciudadanos y grupos de interés, de acuerdo a los espacios de rendición de cuentas definidos. </t>
  </si>
  <si>
    <t>Realizar reuniones preparatorias y acciones de capacitación con líderes de organizaciones sociales y grupos de interés para formular  y ejecutar mecanismos de convocatoria a los espacios de diálogo.</t>
  </si>
  <si>
    <t>Efectuar la publicidad sobre la metodología de participación en los espacios de rendición de cuentas definidos</t>
  </si>
  <si>
    <t>Diseñar la metodología de diálogo para cada evento de rendición de cuentas que garantice la intervención de ciudadanos y grupos de interés con su evaluación y propuestas a las mejoras de la gestión.</t>
  </si>
  <si>
    <t>Analizar las evaluaciones, recomendaciones u objeciones recibidas en el espacio de diálogo para la rendición de cuentas,</t>
  </si>
  <si>
    <t xml:space="preserve">Diligenciar el formato interno de reporte definido con los resultados obtenidos en el ejercicio, y entregarlo al área de planeación. </t>
  </si>
  <si>
    <t>Analizar los resultados obtenidos en la implementación de la estrategia de rendición de cuentas, con base en la consolidación de los formatos internos de reporte aportados por las áreas misionales y de apoyo, para:
1. Identificar el número de espacios de diálogo en los que se rindió cuentas
2. Grupos de valor involucrados
3. Fases del ciclo sobre los que se rindió cuentas.
4. Evaluación y recomendaciones de cada espacio de rendición de cuentas.</t>
  </si>
  <si>
    <t>Formular, previa evaluación por parte de los responsables, planes de mejoramiento a la gestión institucional a partir de las observaciones, propuestas y recomendaciones ciudadanas.</t>
  </si>
  <si>
    <t xml:space="preserve">Publicar  los resultados de la rendición de cuentas clasificando por categorías, las observaciones y comentarios de los ciudadanos, los grupos de valor y organismos de control, los cuales deberán ser visibilizados de forma masiva y mediante el mecanismo que empleó para convocar a los grupos de valor que participaron. </t>
  </si>
  <si>
    <t>Recopilar recomendaciones y sugerencias de los servidores públicos y ciudadanía a las actividades de capacitación, garantizando la cualificación de futuras actividades.</t>
  </si>
  <si>
    <t>Analizar las recomendaciones realizadas por los órganos de control frente a los informes de rendición de cuentas y establecer correctivos que optimicen la gestión y faciliten el cumplimiento de las metas del plan  institucional.</t>
  </si>
  <si>
    <t>Incorporar en los informes dirigidos a los órganos de control y cuerpos colegiados los resultados de las recomendaciones y compromisos asumidas en los ejercicios de rendición de cuentas.</t>
  </si>
  <si>
    <t>Analizar las recomendaciones derivadas de cada espacio de diálogo y establecer correctivos que optimicen la gestión y faciliten el cumplimiento de las metas del plan  institucional.</t>
  </si>
  <si>
    <t xml:space="preserve">Evaluar y verificar por parte de la oficina de control interno que se garanticen los mecanismos de participación ciudadana en la rendición de cuentas. </t>
  </si>
  <si>
    <t>Garantizar la aplicación de mecanismos internos de sanción y atender los requerimientos del control externo como resultados de los ejercicios de rendición de cuentas.</t>
  </si>
  <si>
    <t>Documentar las buenas prácticas de la entidad en materia de espacios de diálogo para la rendición de cuentas y  sistematizarlas como insumo para la formulación de nuevas estrategias de rendición de cuentas.</t>
  </si>
  <si>
    <t>Auto Plan AC</t>
  </si>
  <si>
    <t xml:space="preserve">Dentro de los temas que se trataron en el Comité Institucional de Desarrollo Administrativo, la entidad tiene en cuenta el mapa de riesgos de corrupción </t>
  </si>
  <si>
    <t>En la politica 2 se tiene el Plan Anticorrupción, solo dicen que se formula el Plan Anticorrupción y que se hizo el seguimiento.</t>
  </si>
  <si>
    <t xml:space="preserve">En la construcción del Mapa de Riesgos de Corrupción  se adelantó un proceso participativo en el que se invitó a ciudadanos, usuarios o grupos de interés  y responsables de los procesos de la Entidad junto con sus equipos </t>
  </si>
  <si>
    <t>No se difunde a la ciudadania el mapa de riesgos de corrupcion solo el Plan Anticorrupción.</t>
  </si>
  <si>
    <t>Demostrar el compromiso con la integridad (valores) y principios del servicio público, por parte de todos los servidores de la entidad, independientemente de las funciones que desempeñan</t>
  </si>
  <si>
    <t>La entidad hace seguimiento al Mapa de Riesgos de Corrupción en el tiempo prudente establecido</t>
  </si>
  <si>
    <t>Se realiza seguimiento y se publica en la pagina web del MME cada 4 meses.</t>
  </si>
  <si>
    <t>Subdirección de talento humano</t>
  </si>
  <si>
    <t>La entidad no presenta actos de corrupción en ninguna de sus formas</t>
  </si>
  <si>
    <t xml:space="preserve"> No se han sancionado a personas por actos de corrupción pero si se han presentado quejas sobre presuntos actos de corrupción.</t>
  </si>
  <si>
    <t>Cumplir las funciones de supervisión del desempeño del Sistema de Control Interno y determinar las mejoras a que haya lugar, por parte del Comité Institucional de Coordinación de Control Interno</t>
  </si>
  <si>
    <t>Secretaría general</t>
  </si>
  <si>
    <t xml:space="preserve">Asumir la responsabilidad y el compromiso de establecer los niveles de responsabilidad y autoridad apropiados para la consecución de los objetivos institucionales, por parte de la alta dirección </t>
  </si>
  <si>
    <t>Dar carácter estratégico a la gestión del talento humano de manera que todas sus actividades estén alineadas con los objetivos de la entidad</t>
  </si>
  <si>
    <t xml:space="preserve">La entidad garantiza la atención a la ciudadanía por lo menos 40 horas a la semana </t>
  </si>
  <si>
    <t xml:space="preserve">La entidad cuenta con una dependencia encargada exclusivamente de atención al ciudadano </t>
  </si>
  <si>
    <t xml:space="preserve">La entidad responde las solicitudes de información en un plazo máximo de 10 hábiles después de la recepción </t>
  </si>
  <si>
    <t xml:space="preserve">La entidad responde los derechos de petición en un plazo máximo de 15 días hábiles después de la recepción </t>
  </si>
  <si>
    <t>Asignar en personas idóneas, las responsabilidades para la gestión de los riesgos y del control</t>
  </si>
  <si>
    <t xml:space="preserve">La entidad responde los derechos de petición de consulta en un plazo máximo de 30 días hábiles después de la recepción </t>
  </si>
  <si>
    <t>Cumplir con los estándares de conducta y la práctica de los principios del servicio público</t>
  </si>
  <si>
    <t xml:space="preserve">La entidad conoce el número de días hábiles que se demora en promedio la respuesta de una solicitud de información </t>
  </si>
  <si>
    <t xml:space="preserve">En los casos en el que se requiera o en los que el ciudadano desee respuesta física de su solicitud de información, la entidad sólo cobra el costo de reproducción de la información. Ejemplo: costo de las fotocopias o del CD. </t>
  </si>
  <si>
    <t>Orientar el Direccionamiento Estratégico y la Planeación Institucional</t>
  </si>
  <si>
    <t>Secretaria General y OPGI</t>
  </si>
  <si>
    <t xml:space="preserve">La presentación de PQRS por parte de la ciudadanía es sencilla </t>
  </si>
  <si>
    <t>Determinar las políticas y estrategias que aseguran que la estructura, procesos, autoridad y responsabilidad estén claramente definidas para el logro de los objetivos de la entidad</t>
  </si>
  <si>
    <t>Secretaría General y OPGI</t>
  </si>
  <si>
    <t>Los funcionarios de la entidad ofrecen un servicio amable y cálido a los ciudadanos, dando respuesta efectiva a sus requerimientos</t>
  </si>
  <si>
    <t>Desarrollar los mecanismos incorporados en la Gestión Estratégica del Talento Humano</t>
  </si>
  <si>
    <t xml:space="preserve">La entidad lleva registro de todos los PQRS presentados, sin importar el canal por el que hayan sido allegados por parte de la ciudadanía. Ejemplo: presencial, telefónico, sitio web, correo electrónico etc. </t>
  </si>
  <si>
    <t>La entidad conoce el número de PQRS que recibe mensualmente</t>
  </si>
  <si>
    <t>Promover y cumplir, a través de su ejemplo, los estándares de conducta y la práctica de los principios del servicio público, en el marco de integridad</t>
  </si>
  <si>
    <t>la práctica de principios del servidor público fue evaluada a través de un test de integridad. Los resultados para los cinco valores estuvieron ubicados en el rago Alto y Muy Alto,en promedio la calificación fue de 82,2%; sin embargo para el valor de la diligencia la calificación estuvo por debajo del 80%, calificación que deberá elevarse para la vigencia 2019</t>
  </si>
  <si>
    <t>Desarrollar acciones de divulgación, socialización y aplicabilidad de los valores en durante la inducción, capacitación y dirigidos a todos los servidores, trimestres II y III de 2019</t>
  </si>
  <si>
    <t>La evaluación de la eficacia se realizará a través de una nueva medición con el mismo instrumento con el fin de comparar sus resultados, que se aplicara en el IV trimestre de 2019.</t>
  </si>
  <si>
    <t xml:space="preserve">La entidad conoce el número de solicitudes de información y de derechos de petición que recibe mensualmente </t>
  </si>
  <si>
    <t>Evaluar el cumplimiento de los estándares de conducta y la práctica de la integridad (valores) y principios del servicio público de sus equipos de trabajo</t>
  </si>
  <si>
    <t>En el mes de septiembre de 2018 se aplicó el test de percepción de la integridad, con una participación de 147 funcionarios.</t>
  </si>
  <si>
    <t xml:space="preserve">La entidad conoce el tiempo que se ha tomado para responder a cada uno de los PQRS, solicitudes de información y derechos de petición </t>
  </si>
  <si>
    <t>Para la viegncia 2019 se comtinuará aplicando herramientas de evaluación que permitan establecer el cumplimiento de los estándares de conducta</t>
  </si>
  <si>
    <t xml:space="preserve">La entidad conoce el número de solicitudes de información que ha contestado de manera negativa </t>
  </si>
  <si>
    <t>Proveer información a la alta dirección sobre el funcionamiento de la entidad y el desempeño de los responsables en el cumplimiento de los objetivos, para tomar decisiones a que haya lugar</t>
  </si>
  <si>
    <t xml:space="preserve">La entidad conoce el número de solicitudes de información que ha contestado de manera negativa por inexistencia de la información solicitada </t>
  </si>
  <si>
    <t>Cuenta en su página Web con formatos para la recepción de peticiones, quejas, reclamos y denuncias</t>
  </si>
  <si>
    <t>Cumplir las políticas y estrategias establecidas para el desarrollo de los servidores a su cargo, evaluar su desempeño y establecer las medidas de mejora</t>
  </si>
  <si>
    <t xml:space="preserve">La entidad caracteriza la población usuaria de sus bienes y servicios </t>
  </si>
  <si>
    <t>Asegurar que las personas y actividades a su cargo, estén adecuadamente alineadas con la administración</t>
  </si>
  <si>
    <t>La organización genera alianzas con ciudadanos y organizaciones de la sociedad civil</t>
  </si>
  <si>
    <t>Aplicar los estándares de conducta e Integridad (valores) y los principios del servicio público</t>
  </si>
  <si>
    <t xml:space="preserve">La organización desarrolla actividades y espacios de participación ciudadana de forma frecuente y dinámica </t>
  </si>
  <si>
    <t xml:space="preserve">La entidad lleva registro del número de personas que participan en los espacios ciudadanos como los de rendición de cuentas </t>
  </si>
  <si>
    <t>La información que divulga la entidad en su proceso de rendición de cuentas es clara, oportuna, relevante, confiable y de fácil acceso para toda la ciudadanía</t>
  </si>
  <si>
    <t>Facilitar la implementación, monitorear la apropiación de dichos estándares por parte de los servidores públicos y alertar a los líderes de proceso, cuando sea el caso</t>
  </si>
  <si>
    <t xml:space="preserve">Los ciudadanos participan en la formulación de los planes, proyectos o programas de la entidad </t>
  </si>
  <si>
    <t xml:space="preserve">La entidad construye a su interior el Plan Anticorrución y de Atención al Ciudadano de manera participativa, es decir, teniendo en cuenta las observaciones y recomendaciones de sus funcionarios </t>
  </si>
  <si>
    <t>Apoyar a la alta dirección, los gerentes públicos y los líderes de proceso para un adecuado y efectivo ejercicio de la gestión de los riesgos que afectan el cumplimiento de los objetivos y metas organizacionales</t>
  </si>
  <si>
    <t xml:space="preserve">La entidad implementa el Plan Anticorrupción y de Atención al Ciudadano de forma efectiva a su quehacer diario </t>
  </si>
  <si>
    <t>Existe en el sitio web oficial de la Entidad una sección identificada con el nombre de "Transparencia y Acceso a la Información Pública"</t>
  </si>
  <si>
    <t>Trabajar coordinadamente con los directivos y demás responsables del cumplimiento de los objetivos de la entidad</t>
  </si>
  <si>
    <t xml:space="preserve">La entidad ha implementado estrategias pedagógicas y comunicativas para reforzar el significado que tiene para los servidores el ejercicio de la función pública y su responsabilidad con la ciudadanía </t>
  </si>
  <si>
    <t>La entidad ha capacitado a sus funcionarios respecto de la Ley de Transparencia y acceso a la información, Ley 1712 de 2014</t>
  </si>
  <si>
    <t>Monitorear y supervisar el cumplimiento e impacto del plan de desarrollo del talento humano y determinar las acciones de mejora correspondientes, por parte del área de talento humano</t>
  </si>
  <si>
    <t>La entidad ha informado a sus usuarios sobre la Ley de Transparencia y acceso a la información, Ley 1712 de 2014</t>
  </si>
  <si>
    <t>Analizar e informar a la alta dirección, los gerentes públicos y los líderes de proceso sobre los resultados de la evaluación del desempeño y se toman acciones de mejora y planes de mejoramiento individuales, rotación de personal</t>
  </si>
  <si>
    <t xml:space="preserve">La entidad ha publicado en su sitio Web de Transparencia y acceso a la información la localización física, sucursales o regionales, horarios y días de atención al público </t>
  </si>
  <si>
    <t>Evaluar la eficacia de las estrategias de la entidad para promover la integridad en el servicio público, especialmente, si con ella se orienta efectivamente el comportamiento de los servidores hacia el cumplimiento de los estándares de conducta e Integridad (valores) y los principios del servicio público; y si apalancan una gestión permanente de los riesgos y la eficacia de los controles</t>
  </si>
  <si>
    <t>Oficina de Control Interno</t>
  </si>
  <si>
    <t>La entidad ha publicado en su sitio Web de Transparencia y acceso a la información la normatividad relacionada con la Entidad</t>
  </si>
  <si>
    <t xml:space="preserve">La entidad ha publicado en su sitio Web de Transparencia y acceso a la información las noticias de la entidad </t>
  </si>
  <si>
    <t>Evaluar el diseño y efectividad de los controles y provee información a la alta dirección y al Comité de Coordinación de Control Interno referente a la efectividad y utilidad de los mismos</t>
  </si>
  <si>
    <t xml:space="preserve">La entidad ha publicado en su sitio Web de Transparencia y acceso a la información el calendario de actividades </t>
  </si>
  <si>
    <t>La entidad ha publicado en su sitio Web de Transparencia y acceso a la información la misión, visión, funciones y deberes de la Entidad</t>
  </si>
  <si>
    <t>Proporcionar información sobre la idoneidad y efectividad del esquema operativo de la entidad, el flujo de información, las políticas de operación, y en general, el ejercicio de las responsabilidades en la consecución de los objetivos</t>
  </si>
  <si>
    <t xml:space="preserve">La entidad ha publicado en su sitio Web de Transparencia y acceso a la información el organigrama de la entidad </t>
  </si>
  <si>
    <t xml:space="preserve">La entidad ha publicado en su sitio Web de Transparencia y acceso a la información las ofertas de empleo de la entidad </t>
  </si>
  <si>
    <t>Ejercer la auditoría interna de manera técnica y acorde con las políticas y prácticas apropiadas</t>
  </si>
  <si>
    <t>La entidad ha publicado en su sitio Web de Transparencia y acceso a la información las resoluciones, circulares u otro tipo de actos administrativos expedidos por la Entidad</t>
  </si>
  <si>
    <t>La entidad ha publicado en su sitio Web de Transparencia y acceso a la información el presupuesto vigente asignado</t>
  </si>
  <si>
    <t>Proporcionar información sobre el cumplimiento de responsabilidades específicas de control interno</t>
  </si>
  <si>
    <t>La entidad ha publicado en su sitio Web de Transparencia y acceso a la información la ejecución presupuestal histórica anual</t>
  </si>
  <si>
    <t xml:space="preserve">La entidad ha publicado en su sitio Web de Transparencia y acceso a la información la información el Plan Anticorrupción </t>
  </si>
  <si>
    <t>Identificar acontecimientos potenciales que, de ocurrir, afectarían a la entidad</t>
  </si>
  <si>
    <t xml:space="preserve">La entidad ha publicado en su sitio Web de Transparencia y acceso a la información el Plan de Atención al ciudadano </t>
  </si>
  <si>
    <t>La entidad ha publicado en su sitio Web de Transparencia y acceso a la información la información Proyectos de inversión en ejecución (No aplica para empresas industriales y comerciales del Estado y Sociedades de Economía Mixta, según art. 77 Ley 1474 de 2011)</t>
  </si>
  <si>
    <t xml:space="preserve">Brindar atención prioritaria a los riesgos de carácter negativo y de mayor impacto potencial </t>
  </si>
  <si>
    <t xml:space="preserve">La entidad ha publicado en su sitio Web de Transparencia y acceso a la información los informes de rendición de cuentas </t>
  </si>
  <si>
    <t>La entidad ha publicado en su sitio Web de Transparencia y acceso a la información los mecanismos para interponer PQRS y denuncias</t>
  </si>
  <si>
    <t>Considerar la probabilidad de fraude que pueda afectar la adecuada gestión institucional</t>
  </si>
  <si>
    <t xml:space="preserve">La entidad ha publicado en su sitio Web de Transparencia y acceso a la información su plan de compras anual </t>
  </si>
  <si>
    <t>La entidad ha publicado en su sitio Web de Transparencia y acceso a la información el directorio con los cargos, hojas de vida e información de contacto de funcionarios y contratistas</t>
  </si>
  <si>
    <t>Identificar y evaluar los cambios que pueden afectar los riesgos al Sistema de Control Interno</t>
  </si>
  <si>
    <t>La entidad ha publicado en su sitio Web de Transparencia y acceso a la información de las escalas salariales de funcionarios y contratistas</t>
  </si>
  <si>
    <t>La entidad ha publicado en su sitio Web de Transparencia y acceso a la información los informes de empalme</t>
  </si>
  <si>
    <t xml:space="preserve">Dar cumplimiento al artículo 73 de la Ley 1474 de 2011, relacionado con la prevención de los riesgos de corrupción, - mapa de riesgos de corrupción. </t>
  </si>
  <si>
    <t>La entidad ha publicado en su sitio Web de Transparencia y acceso a la información la oferta de la entidad (Programas, servicios, trámites)</t>
  </si>
  <si>
    <t>La entidad ha publicado en su sitio Web de Transparencia y acceso a la información los costos de la reproducción de la información (Ej. Costo de fotocopias o de CDs etc.)</t>
  </si>
  <si>
    <t>Establecer objetivos institucionales alineados con el propósito fundamental, metas y estrategias de la entidad</t>
  </si>
  <si>
    <t>La entidad ha publicado en su sitio Web de Transparencia y acceso a la información los informes de gestión, evaluación y auditoría</t>
  </si>
  <si>
    <t>La entidad publica su gestión contractual con cargo a recursos públicos en el SECOP</t>
  </si>
  <si>
    <t>Establecer la Política de Administración del Riesgo</t>
  </si>
  <si>
    <t>La Entidad ha promovido a su interior la Ley de Transparencia y acceso a la Información Pública (Ley 1712 de 2014)</t>
  </si>
  <si>
    <t>La entidad publica sus bases de datos abiertos en el sitio web www.datos.gov.co</t>
  </si>
  <si>
    <t>Asumir la responsabilidad primaria del Sistema de Control Interno y de la identificación y evaluación de los cambios que podrían tener un impacto significativo en el mismo</t>
  </si>
  <si>
    <t>La entidad le asigna un número consecutivo o de radicado a cada una de las PQRS que le son enviadas</t>
  </si>
  <si>
    <t>La entidad tiene una política de seguridad de la información construida, aprobada e implementada</t>
  </si>
  <si>
    <t>Específicamente el Comité Institucional de Coordinación de Control Interno, evaluar y dar línea sobre la administración de los riesgos en la entidad</t>
  </si>
  <si>
    <t xml:space="preserve">La entidad tiene la política de seguridad de la información publicada en la sección de Transparencia y acceso a la información de su sitio Web oficial </t>
  </si>
  <si>
    <t>Alta dirección y comite institucional de coordinación de control interno</t>
  </si>
  <si>
    <t xml:space="preserve">La entidad tiene una política de protección de datos personales construida, aprobada e implementada </t>
  </si>
  <si>
    <t xml:space="preserve">La entidad tiene una política de protección de datos personales publicada en la sección de Transparencia y acceso a la información de su sitio Web oficial </t>
  </si>
  <si>
    <t>Realimentar a la alta dirección sobre el monitoreo y efectividad de la gestión del riesgo y de los controles. Así mismo, hacer seguimiento a su gestión, gestionar los riesgos y aplicar los controles</t>
  </si>
  <si>
    <t xml:space="preserve">La documentación de los procesos dentro de la entidad facilita el trabajo de sus funcionarios </t>
  </si>
  <si>
    <t xml:space="preserve">La información necesaria para la operación de la entidad está organizada y sistematizada </t>
  </si>
  <si>
    <t>Identificar y valorar los riesgos que pueden afectar el logro de los objetivos institucionales</t>
  </si>
  <si>
    <t xml:space="preserve">La información que maneja la entidad es clara, confiable, es de fácil consulta  y se actualiza de manera constante </t>
  </si>
  <si>
    <t xml:space="preserve">La organización caracteriza a los ciudadanos que son usuarios de sus bienes y servicios con el fin de ajustar y adaptar sus procesos de acuerdo a sus necesidades </t>
  </si>
  <si>
    <t>Definen y diseñan los controles a los riesgos</t>
  </si>
  <si>
    <t>La organizzación ha dispuesto sus canales de comunicación de acuerdo a las necesidades de los ciudadanos que son usuarios de sus bienes y servicios, en particular para aquellos que son víctimas de la violencia, personas con discapacidad o personas pertenencientes a comunidades indígenas que no hablan español</t>
  </si>
  <si>
    <t xml:space="preserve">Los funcionarios de la entidad conocen la Ley de Transparencia y acceso a la información pública </t>
  </si>
  <si>
    <t>A partir de la política de administración del riesgo, establecer sistemas de gestión de riesgos y las responsabilidades para controlar riesgos específicos bajo la supervisión de la alta dirección. Con base en esto, establecen los mapas de riesgos</t>
  </si>
  <si>
    <t xml:space="preserve">Los funcionarios de la entidad comprenden que el acceso a la información pública es un derecho fundamental que permite el ejercicio de otros derechos fundamentales de los ciudadanos </t>
  </si>
  <si>
    <t xml:space="preserve">Los funcionarios son conscientes de que su compromiso principal es con los ciudadanos </t>
  </si>
  <si>
    <t>Identificar y controlar los riesgos relacionados con posibles actos de corrupción en el ejercicio de sus funciones y el cumplimiento de sus objetivos, así como en la prestación del servicio y/o relacionados con el logro de los objetivos. Implementan procesos para identificar, disuadir y detectar fraudes; y revisan la exposición de la entidad al fraude con el auditor interno de la entidad</t>
  </si>
  <si>
    <t xml:space="preserve">Los funcionarios son conscientes que la transparencia y el acceso a la información pública son fundamentales para la modernización del Estado </t>
  </si>
  <si>
    <t>Informar sobre la incidencia de los riesgos en el logro de objetivos y evaluar si la valoración del riesgo es la apropiada</t>
  </si>
  <si>
    <t>Asegurar que las evaluaciones de riesgo y control incluyan riesgos de fraude</t>
  </si>
  <si>
    <t>Ayudar a la primera línea con evaluaciones del impacto de los cambios en el SCI</t>
  </si>
  <si>
    <t>Monitorear cambios en el riesgo legal, regulatorio y de cumplimiento</t>
  </si>
  <si>
    <t>Política Gestión de Mejora Normativa</t>
  </si>
  <si>
    <t>Consolidar los seguimientos a los mapas de riesgo</t>
  </si>
  <si>
    <t>Elaborar informes consolidados para las diversas partes interesadas</t>
  </si>
  <si>
    <t>Identificar y documentar las debilidades y fortalezas de la entidad para promover la participación en la implementación de los ejercicios de rendición de cuentas con base en fuentes externas. (FURAG_INT_EDI)</t>
  </si>
  <si>
    <t>Seguir los resultados de las acciones emprendidas para mitigar los riesgos, cuando haya lugar</t>
  </si>
  <si>
    <t xml:space="preserve">Clasificar los grupos de valor que convocará a los espacios de diálogo para la rendición de cuentas a partir de los temas específicos de interés especial que implementará la entidad durante la vigencia, de acuerdo a la priorización realizada previamente. </t>
  </si>
  <si>
    <t>Formular el reto, los objetivos, metas e indicadores de la estrategia de rendición de cuentas.</t>
  </si>
  <si>
    <t>Los supervisores e interventores de contratos deben realizar seguimiento a los riesgos de estos e informar las alertas respectivas</t>
  </si>
  <si>
    <t>Definir las actividades necesarias para el desarrollo de cada una de las etapas de la estrategia de las rendición de cuentas, para dar cumplimiento a los elementos de información, diálogo y responsabilidad en la rendición de cuentas.</t>
  </si>
  <si>
    <t>Asesorar en metodologías para la identificación y administración de los riesgos, en coordinación con la segunda línea de defensa</t>
  </si>
  <si>
    <t>Oficina de control interno</t>
  </si>
  <si>
    <t>Aun no se cuenta con Autodiagnostico disponible - Es un apolítica nueva incluida en la versión 2.0 del Manual</t>
  </si>
  <si>
    <t>Definir el presupuesto asociado a las actividades que se implementarán en la entidad para llevar a cabo los ejercicios de rendición de cuentas.</t>
  </si>
  <si>
    <t>Identificar y evaluar cambios que podrían tener un impacto significativo en el SCI, durante las evaluaciones periódicas de riesgos y en el curso del trabajo de auditoría interna</t>
  </si>
  <si>
    <t>Definir el proceso de actualización de los canales de publicación y divulgación a través de los cuales la entidad dispondrá la información necesaria para el ejercicio de rendición de cuentas.</t>
  </si>
  <si>
    <t>Establecer los canales y mecanismos virtuales que complementarán las acciones de diálogo definidas para temas específicos y para los temas generales.</t>
  </si>
  <si>
    <t>Comunicar al Comité de Coordinación de Control Interno posibles cambios e impactos en la evaluación del riesgo, detectados en las auditorías</t>
  </si>
  <si>
    <t>Definir el componente de comunicaciones para la estrategia de rendición de cuentas.</t>
  </si>
  <si>
    <t>Validar con los grupos de interés la estrategia de rendición de cuentas.</t>
  </si>
  <si>
    <t>Elaborar con la colaboración de los grupos de interés la estrategia de rendición de cuentas.</t>
  </si>
  <si>
    <t>Revisar la efectividad y la aplicación de controles, planes de contingencia y actividades de monitoreo vinculadas a riesgos claves de la entidad</t>
  </si>
  <si>
    <t>Preparar la información con base en los temas de interés priorizados por la ciudadana y grupos de valor en la consulta realizada.</t>
  </si>
  <si>
    <t>Alertar sobre la probabilidad de riesgo de fraude o corrupción en las áreas auditadas</t>
  </si>
  <si>
    <t>Preparar la información sobre el cumplimiento de metas (plan de acción, POAI) de los programas, proyectos y servicios implementados, con sus respectivos indicadores, verificando la calidad de la misma y asociándola a los diversos grupos poblacionales beneficiados.</t>
  </si>
  <si>
    <t>Preparar la información sobre la gestión  ((Informes de Gestión, Metas e Indicadores de Gestión, Informes de los entes de Control que vigilan a la entidad) de los programas, proyectos y servicios implementados, verificando la calidad de la misma.</t>
  </si>
  <si>
    <t>Determinar acciones que contribuyan a mitigar todos los riesgos institucionales</t>
  </si>
  <si>
    <t>Preparar la información sobre contratación (Procesos Contractuales y Gestión contractual) asociada a los programas, proyectos y servicios implementados, verificando la calidad de la misma y a los diversos grupos poblacionales beneficiados.</t>
  </si>
  <si>
    <t xml:space="preserve">Definir controles en materia de tecnologías de la información y la comunicación TIC. </t>
  </si>
  <si>
    <t>Grupo TIC</t>
  </si>
  <si>
    <t>Preparar la información sobre la garantía de derechos humanos y compromisos frente a la construcción de paz, materializada en los programas, proyectos y servicios implementados, con sus respectivos indicadores y verificando la accesibilidad, asequibilidad, adaptabilidad y calidad de los bienes y servicios.</t>
  </si>
  <si>
    <t>Implementar políticas de operación mediante procedimientos u otros mecanismos que den cuenta de su aplicación en materia de control</t>
  </si>
  <si>
    <t>Preparar la información sobre Impactos de la Gestión (Cambios en el sector o en la población beneficiaria)  a través de los programas, proyectos y servicios implementados, con sus respectivos indicadores y verificando la calidad de la misma.</t>
  </si>
  <si>
    <t>Preparar la información sobre acciones de mejoramiento de la entidad (Planes de mejora) asociados a la gestión realizada, verificando la calidad de la misma.</t>
  </si>
  <si>
    <t>Establecer las políticas de operación encaminadas a controlar los riesgos que pueden llegar a incidir en el cumplimiento de los objetivos institucionales</t>
  </si>
  <si>
    <t>Preparar la información sobre la gestión realizada frente a los temas recurrentes de las peticiones, quejas, reclamos o denuncias recibidas por la entidad.</t>
  </si>
  <si>
    <t>Identificar la información que podría ser generada y analizada por los grupos de interés de manera colaborativa.</t>
  </si>
  <si>
    <t>Hacer seguimiento a la adopción, implementación y aplicación de controles</t>
  </si>
  <si>
    <t>Alta dirección y comité institucional de coordinación de control interno</t>
  </si>
  <si>
    <t>Mantener controles internos efectivos para ejecutar procedimientos de riesgo y control en el día a día</t>
  </si>
  <si>
    <t>Actualizar la página web de la entidad con la información preparada por la entidad.</t>
  </si>
  <si>
    <t>Diagnosticar si los espacios de diálogo y  los canales de publicación y divulgación de información que empleó la entidad para ejecutar las actividades de rendición de cuentas, responde a las características de los ciudadanos, usuarios y grupos de interés</t>
  </si>
  <si>
    <t>Definir y organizar los espacios de diálogo de acuerdo a los grupos de interés y temas priorizados.</t>
  </si>
  <si>
    <t>Diseñar e implementar procedimientos detallados que sirvan como controles, a través de una estructura de responsabilidad en cascada, y supervisar la ejecución de esos procedimientos por parte de los servidores públicos a su cargo</t>
  </si>
  <si>
    <t xml:space="preserve">Definir la metodología que empleará la entidad en los espacios de diálogo definidos previamente, para ejecutar la estrategia de rendición de cuentas, teniendo en cuenta aspectos diferenciadores tales como grupos de valor convocados, temática a tratar,  temporalidad del ejercicio, entre otros. </t>
  </si>
  <si>
    <t>Establecer responsabilidades por las actividades de control y asegurar que personas competentes, con autoridad suficiente, efectúen dichas actividades con diligencia y de manera oportuna</t>
  </si>
  <si>
    <t>Socializar con los ciudadanos y grupos de interés identificados la estrategia de rendición de cuentas</t>
  </si>
  <si>
    <t xml:space="preserve">Convocar a través de medios electrónicos (Facebook, Twitter, Instagram, WhatsApp, entre otros) a los ciudadanos y grupos de interés, de acuerdo a los espacios de rendición de cuentas definidos. </t>
  </si>
  <si>
    <t>Asegurar que el personal responsable investigue y actúe sobre asuntos identificados como resultado de la ejecución de actividades de control</t>
  </si>
  <si>
    <t>Asegurar el suministro y acceso de información de forma previa  a los ciudadanos y grupos de valor  convocados, con relación a los temas a tratar en los ejercicios de rendición de cuentas definidos.</t>
  </si>
  <si>
    <t>Implementar los canales y mecanismos virtuales que complementarán las acciones de diálogo definidas para la rendición de cuentas sobre temas específicos y para los temas generales.</t>
  </si>
  <si>
    <t>Realizar los eventos de diálogo para la rendición de cuentas sobre temas específicos y generales definidos, garantizando la intervención de la ciudadanía y grupos de valor convocados con su evaluación de la gestión y resultados.</t>
  </si>
  <si>
    <t>Diseñar e implementar las respectivas actividades de control. Esto incluye reajustar y comunicar políticas y procedimientos relacionados con la tecnología y asegurar que los controles de TI son adecuados para apoyar el logro de los objetivos</t>
  </si>
  <si>
    <t>Realiza respuestas escritas, en el término de quince días a las preguntas de los ciudadanos formuladas en el marco del proceso de rendición de cuentas y publicarlas en la página web o en los medios de difusión oficiales de las entidades.</t>
  </si>
  <si>
    <t>Supervisar el cumplimiento de las políticas y procedimientos específicos establecidos por los gerentes públicos y líderes de proceso</t>
  </si>
  <si>
    <t>Evaluar y verificar los resultados de la implementación de la estrategia de rendición de cuentas, vG68:G77alorando el cumplimiento de las metas definidas frente al reto y objetivos de la estrategia.</t>
  </si>
  <si>
    <t>Asistir a la gerencia operativa en el desarrollo y comunicación de políticas y procedimientos</t>
  </si>
  <si>
    <t>Asegurar que los riesgos son monitoreados en relación con la política de administración de riesgo establecida para la entidad</t>
  </si>
  <si>
    <t>Dentro de los componentes de política incluidos en el Plan de Acción Anual, la entidad tiene en cuenta el mapa de riesgos de corrupción</t>
  </si>
  <si>
    <t>Dentro del PAA hay un indicador que hace el seguimiento a los componenetes del Plan Anticorrupción, entre ellos el Mapa de riesgos de corrupción.</t>
  </si>
  <si>
    <t>Revisar periódicamente las actividades de control para determinar su relevancia y actualizarlas de ser necesario</t>
  </si>
  <si>
    <t xml:space="preserve">Supervisar el cumplimiento de las políticas y procedimientos específicos establecidos por la primera línea </t>
  </si>
  <si>
    <t>Realizar monitoreo de los riesgos y controles tecnológicos</t>
  </si>
  <si>
    <t>Grupos como los departamentos de seguridad de la información también pueden desempeñar papeles importantes en la selección, desarrollo y mantenimiento de controles sobre la tecnología, según lo designado por la administración</t>
  </si>
  <si>
    <t>La Entidad publica en su sitio web oficial, en la sección de Transparencia y acceso a información, el plan anti-corrupción y de servicio al ciudadano junto con el informe de seguimiento al Plan Anticorrupción y de Atención al Ciudadano</t>
  </si>
  <si>
    <t>Establecer procesos para monitorear y evaluar el desarrollo de exposiciones al riesgo relacionadas con tecnología nueva y emergente</t>
  </si>
  <si>
    <t>Verificar que los controles están diseñados e implementados de manera efectiva y operen como se pretende para controlar los riesgos</t>
  </si>
  <si>
    <t xml:space="preserve">Suministrar recomendaciones para mejorar la eficiencia y eficacia de los controles. </t>
  </si>
  <si>
    <t>Proporcionar seguridad razonable con respecto al diseño e implementación de políticas, procedimientos y otros controles</t>
  </si>
  <si>
    <t>Dentro de  los componentes del Plan Anticorrupción y de Atención al Ciudadano que la Entidad publicó en su sitio web oficial, se encuentra el mapa de riesgos de corrupción y las medidas para mitigarlos</t>
  </si>
  <si>
    <t>Evaluar si los procesos de gobierno de TI de la entidad apoyan las estrategias y los objetivos de la entidad</t>
  </si>
  <si>
    <t>Proporcionar información sobre la eficiencia, efectividad e integridad de los controles tecnológicos y, según sea apropiado, puede recomendar mejoras a las actividades de control específicas</t>
  </si>
  <si>
    <t>La entidad realizo seguimiento y control al mapa de riesgos de corrupción y las medidas para mitigarlos</t>
  </si>
  <si>
    <t xml:space="preserve">Obtener, generar y utilizar información relevante y de calidad para apoyar el funcionamiento del control interno. </t>
  </si>
  <si>
    <t xml:space="preserve">El seguimiento al Plan Anticorrupción y de Atención al Ciudadano fue realizado por los encargados del proceso y en los tiempos establecidos </t>
  </si>
  <si>
    <t xml:space="preserve">Comunicar internamente la información requerida para apoyar el funcionamiento del Sistema de Control Interno. </t>
  </si>
  <si>
    <t xml:space="preserve">Comunicarse con los grupos de valor, sobre los aspectos claves que afectan el funcionamiento del control interno. </t>
  </si>
  <si>
    <t>Responder por la fiabilidad, integridad y seguridad de la información, incluyendo la información crítica de la entidad independientemente de cómo se almacene</t>
  </si>
  <si>
    <t>Del seguimiento realizado surgieron acciones de mejora al Plan Anticorrupción y de Atención al Ciudadano</t>
  </si>
  <si>
    <t xml:space="preserve">Establecer políticas apropiadas para el reporte de información fuera de la entidad y directrices sobre información de carácter reservado, personas autorizadas para brindar información, regulaciones de privacidad y tratamiento de datos personales, y en general todo lo relacionado con la comunicación de la información fuera de la entidad. </t>
  </si>
  <si>
    <t>Gestionar información que da cuenta de las actividades cotidianas, compartiéndola en toda la entidad</t>
  </si>
  <si>
    <t>Grupo de comunicaciones y prensa</t>
  </si>
  <si>
    <t>Desarrollar y mantener procesos de comunicación facilitando que todas las personas entiendan y lleven a cabo sus responsabilidades de control interno</t>
  </si>
  <si>
    <t>Facilitar canales de comunicación, tales como líneas de denuncia que permiten la comunicación anónima o confidencial, como complemento a los canales normales</t>
  </si>
  <si>
    <t>Implementación de una Plataforma ética para facilitar la recepción de denuncias, y ajuste de la normatividad y procedimiento interno para la gestión de PQRDS</t>
  </si>
  <si>
    <t>Facilitar la recepción de denuncias, bajo la normatividad vigente, la custodia de la información, transparencia e imparcialidad y la protección al denunciante y ampliar el procedimiento interno para gestionar PQRDS anónimas y canales de comunicación para la población que requiere atención preferente</t>
  </si>
  <si>
    <t>Plaforma ética implementada y procedimiento documentado</t>
  </si>
  <si>
    <t>Grupo de participación y atención al ciudadano</t>
  </si>
  <si>
    <t>Asegurar que entre los procesos fluya información relevante y oportuna, así como hacia los ciudadanos, organismos de control y otros externos</t>
  </si>
  <si>
    <t>Informar sobre la evaluación a la gestión institucional y a resultados</t>
  </si>
  <si>
    <t>Implementar métodos de comunicación efectiva</t>
  </si>
  <si>
    <t>Recopilar información y comunicarla de manera resumida a la primera y la tercera línea de defensa con respecto a controles específicos</t>
  </si>
  <si>
    <t>Considerar costos y beneficios, asegurando que la naturaleza, cantidad y precisión de la información comunicada sean proporcionales y apoyen el logro de los objetivos</t>
  </si>
  <si>
    <t>Apoyar el monitoreo de canales de comunicación, incluyendo líneas telefónicas de denuncias</t>
  </si>
  <si>
    <t>Grupo de comunicaciones y prensa y Grupo de Participación y atención al ciudadano</t>
  </si>
  <si>
    <t>Proporcionar a la gerencia información sobre los resultados de sus actividades</t>
  </si>
  <si>
    <t>Comunicar a la alta dirección asuntos que afectan el funcionamiento del control interno</t>
  </si>
  <si>
    <t>Evaluar periódicamente las prácticas de confiabilidad e integridad de la información de la entidad y recomienda, según sea apropiado, mejoras o implementación de nuevos controles y salvaguardas</t>
  </si>
  <si>
    <t>Informar sobre la confiabilidad y la integridad de la información y las exposiciones a riesgos asociados y las violaciones a estas</t>
  </si>
  <si>
    <t>Proporcionar información respecto a la integridad, exactitud y calidad de la comunicación en consonancia con las necesidades de la alta dirección</t>
  </si>
  <si>
    <t>Comunicar a la primera y la segunda línea, aquellos aspectos que se requieren fortalecer relacionados con la información y comunicación</t>
  </si>
  <si>
    <t>Realizar autoevaluaciones continuas y evaluaciones independientes para determinar el avance en el logro de las metas, resultados y objetivos propuestos, así como la existencia y operación de los componentes del Sistema de Control Interno</t>
  </si>
  <si>
    <t xml:space="preserve">Evaluar y comunicar las deficiencias de control interno de forma oportuna a las partes responsables de aplicar medidas correctivas </t>
  </si>
  <si>
    <t xml:space="preserve">Realizar evaluaciones continuas a los diferentes procesos o áreas de la entidad, en tiempo real, por parte de los líderes de proceso, teniendo en cuenta los indicadores de gestión, el manejo de los riesgos, los planes de mejoramiento, entre otros. </t>
  </si>
  <si>
    <t>Elaborar un plan de auditoría anual con enfoque de riesgos</t>
  </si>
  <si>
    <t>Llevar a cabo evaluaciones independientes de forma periódica, por parte del área de control interno o quien haga sus veces a través de la auditoría interna de gestión</t>
  </si>
  <si>
    <t>Determinar, a través de auditorías internas, si se han definido, puesto en marcha y aplicado los controles establecidos por la entidad de manera efectiva</t>
  </si>
  <si>
    <t>Oficina de Planeación y Gestión Internacional y Oficina de Control Interno</t>
  </si>
  <si>
    <t>Determinar, a través de auditorías internas, las debilidades y fortalezas del control y de la gestión, así como el desvío de los avances de las metas y objetivos trazados</t>
  </si>
  <si>
    <t xml:space="preserve">Realimentar, a través de auditorías internas, sobre la efectividad de los controles </t>
  </si>
  <si>
    <t xml:space="preserve">Dar una opinión, a partir de las auditorías internas, sobre la adecuación y eficacia de los procesos de gestión de riesgos y control </t>
  </si>
  <si>
    <t>Analizar las evaluaciones de la gestión del riesgo, elaboradas por la segunda línea de defensa</t>
  </si>
  <si>
    <t>Asegurar que los servidores responsables (tanto de la segunda como de la tercera línea defensa cuenten con los conocimientos necesarios y que se generen recursos para la mejora de sus competencias</t>
  </si>
  <si>
    <t>Efectuar seguimiento a los riesgos y controles de su proceso</t>
  </si>
  <si>
    <t>Informar periódicamente a la alta dirección sobre el desempeño de las actividades de gestión de riesgos de la entidad</t>
  </si>
  <si>
    <t>Comunicar deficiencias a la alta dirección o a las partes responsables para tomar las medidas correctivas, según corresponda</t>
  </si>
  <si>
    <t>Llevar a cabo evaluaciones para monitorear el estado de varios componentes del Sistema de Control Interno</t>
  </si>
  <si>
    <t>Monitorear e informar sobre deficiencias de los controles</t>
  </si>
  <si>
    <t>Suministrar información a la alta dirección sobre el monitoreo llevado a cabo a los indicadores de gestión, determinando si el logro de los objetivos está dentro de las tolerancias de riesgo establecidas</t>
  </si>
  <si>
    <t>Consolidar y generar información vital para la toma de decisiones</t>
  </si>
  <si>
    <t>Establecer el plan anual de auditoría basado en riesgos, priorizando aquellos procesos de mayor exposición</t>
  </si>
  <si>
    <t>Generar información sobre evaluaciones llevadas a cabo por la primera y segunda línea de defensa</t>
  </si>
  <si>
    <t>Evaluar si los controles están presentes (en políticas y procedimientos) y funcionan, apoyando el control de los riesgos y el logro de los objetivos establecidos en la planeación institucional</t>
  </si>
  <si>
    <t>Establecer y mantener un sistema de monitoreado de hallazgos y recomendaciones</t>
  </si>
  <si>
    <t>Establecer un líder de la gestión de riesgos para coordinar las actividades en esta materia</t>
  </si>
  <si>
    <t>Aprobar el Plan Anual de Auditoría propuesto por el jefe de control interno o quien haga sus veces, tarea asignada específicamente al Comité Institucional de Coordinación de Control Interno</t>
  </si>
  <si>
    <t>Implementación MIPG Entidad
Agencia Nacional de Minería</t>
  </si>
  <si>
    <t>Grupo de Talento Humano</t>
  </si>
  <si>
    <t>Grupo de Planeación</t>
  </si>
  <si>
    <t>Grupo de Talento Humano
Grupo de Planeación
Oficina de tecnologia de la Información</t>
  </si>
  <si>
    <t>Administración de bienes y servicios
Administración de tecnologías de la información
Planeación Estratégica
Gestión Integral de las Comunicaciones y el Relacionamiento
Administración de tecnologías de la información.
Administración de bienes y servicios
Gestión de Talento Humano
Evaluación, control y mejora - oficina de control Interno</t>
  </si>
  <si>
    <t xml:space="preserve">Administración de tecnologías de la información.
Planeación Estratégica
Gestión Integral de las Comunicaciones y el Relacionamiento
Gestión del Talento Humano
Grupo de Gestión Presupuestal
Oficina Asesora Jurídica
Administración de bienes y servicios
Atención Integral y servicios a Grupos de Interés </t>
  </si>
  <si>
    <t>Grupo de Gestión Financiera</t>
  </si>
  <si>
    <t>Oficina de tecnologías de información y comunicaciones</t>
  </si>
  <si>
    <t xml:space="preserve">Grupo de Comunicación y Relacionamiento
Grupo Atención Integral y servicios a Grupos de Interés </t>
  </si>
  <si>
    <t>Grupo de Planeación
OCI</t>
  </si>
  <si>
    <t>Grupo de Servicios Administrativos</t>
  </si>
  <si>
    <t>Grupo de Planeación
Oficina de Control Interno</t>
  </si>
  <si>
    <t>Grupo de Comunicación y Relacionamiento
Grupo de Planeación
Oficina de Control Interno</t>
  </si>
  <si>
    <t>Grupo de Comunicación y Relacionamiento
Grupo de Planeación
Oficina de Control Interno
Todos los procesos</t>
  </si>
  <si>
    <t>Grupo de Talento Humano
Grupo de Planeación
Oficina de tecnologia de la Información
Todos los procesos</t>
  </si>
  <si>
    <t>Fortalecer proceso de identificación de los grupos de valor y sus necesidades</t>
  </si>
  <si>
    <t>Debilidades en el proceso de identificación de necesidades de los grupos de valor</t>
  </si>
  <si>
    <t>Estimar los tiempos en los cuales se espera atender dichos problemas o necesidades, teniendo claro cuál es el valor agregado que, con su gestión, aspira aportar en términos de resultados e impactos</t>
  </si>
  <si>
    <t>Se tiene previsto para el segundo semestre de la vigencia 2019, adelantar la actualización de la plataforma estratégica y allí se tendrá en cuenta este tema</t>
  </si>
  <si>
    <t>Debilidades en la identificación de necesidades y expectativas de los grupos de valor</t>
  </si>
  <si>
    <t xml:space="preserve">Adelantar un diagnóstico de capacidades y entornos de la entidad para desarrollar su gestión y lograr un desempeño acorde con los resultados previstos. </t>
  </si>
  <si>
    <t>Dentro del proyecto de Reingeniería de procesos, se han priorizado 4 capacidades organizacionales, a partir de un diagnostico previo que se levanto. 
Se cuenta con una propuesta inicial del Modelo de Gestión para las Capacidades, el cual se esta revisando y ajustando a las necesidades de la entidad.</t>
  </si>
  <si>
    <t>Debilidades en la definición y articulación de una metodología para elaborar el diagnostico de capacidades y entornos</t>
  </si>
  <si>
    <t xml:space="preserve">Como parte del proyecto de Reingeniería de Procesos, se han generado diseños de nuevas capacidades, las cuales cuentan propuestas que incluyen las principales capas que conforman las capacidades, como son: Modelo de Gestión,  Lineamientos y principios de los nuevos Modelos de Gestión de las Capacidades, Estructura organizacional y responsabilidades de cargos,  Mecanismos e instancias para la toma de decisiones y beneficios esperados de los modelos. (documento de diseños).
Se realizó una actualización de los procedimientos de la Entidad en el año 2018 como parte de la preparación para la certificación al Sistema Integrado de Gestión. </t>
  </si>
  <si>
    <t>Esta Pendiente desarrollar un modelo de Gestion de Conocimiento en la Entidad, así como un esquema de lecciones aprendidas en los proyectos que se realizan.
Se creó en el año 2018 un procedimiento para la Gestion del Cambio que apoya el desarrollo del tema, se aplicó a los proyectos en la vigencia 2019</t>
  </si>
  <si>
    <t>Debilidades en la implementación de procedimientos que garanticen la conservación de la gestión del conocimiento.</t>
  </si>
  <si>
    <t xml:space="preserve">Como parte del diseño de las capacidades organizacionales en el proyecto de Reingeniería de Procesos, también se establecieron requerimientos Tecnologicos para sistemas de información que soporten la operación de cada capacidad diseñada. 
También se realizó un ejercicio de Arquitectura empresarial liderado por la OTI. existe gestionA implementado para el tema de trámites.
</t>
  </si>
  <si>
    <t xml:space="preserve">Debilidades en la identificación de capacidades en materia tecnológica </t>
  </si>
  <si>
    <t xml:space="preserve">Actualización Plataforma Estratégica 2019
Se encuentra pendiente realizar ejercicios formales y documentados donde se revisen los aspectos externos que impactan la gestión (PESTEL).
Se realizan evaluaciones sobre la percepción que tienen los usuarios mineros frente al servicio y se presentan los resultados a la alta dirección. </t>
  </si>
  <si>
    <t>Debilidades en el levantamiento de información del contexto organizacional frente a la calidad de los servicios ofrecidos</t>
  </si>
  <si>
    <t>Mapas de riesgos de gestión y corrupción vigencia 2019, publicados en pagina web.
Falta incluir nuevos riesgos asociados a las bases del PND "Desarrollo minero-energético con responsabilidad ambiental y social".</t>
  </si>
  <si>
    <t>Debilidades la articulación de los riesgos a la planificación estratégica de la Entidad.</t>
  </si>
  <si>
    <t>Documentar planeación estratégica 2019-2022 - Ajustar con el nuevo PND</t>
  </si>
  <si>
    <t>Debilidades en la documentación de la planeación estratégica</t>
  </si>
  <si>
    <t>Actualizar plataforma estratégica de la Entidad</t>
  </si>
  <si>
    <t>SITUACION ACTUAL</t>
  </si>
  <si>
    <t>SITUACIÓN DESEADA</t>
  </si>
  <si>
    <t>CAUSAS DE LA OPORTUNIDAD DE MEJORA</t>
  </si>
  <si>
    <t>FACTORES O CRITERIOS DE AFINIDAD</t>
  </si>
  <si>
    <t>Metodología</t>
  </si>
  <si>
    <t>Paola Andrea Calderon Vargas</t>
  </si>
  <si>
    <t xml:space="preserve">Proyectar los problemas o necesidades a 4 años, a partir de la caracterización de partes interesadas y la caracterización de usuarios.  </t>
  </si>
  <si>
    <t>Definir los tiempos en los cuales se espera atender  los problemas o necesidades a 4 años.</t>
  </si>
  <si>
    <t>Revisar y validar la propuesta de Modelo de Gestión para las Capacidades producto del proyecto de reingeniería, articulado con los planes, programas y meta de la Entidad.</t>
  </si>
  <si>
    <t>Revisar y validar la propuesta de Modelo de Gestión para las Capacidades producto del proyecto de reingeniería, articulado con los planes, programas y meta de la entidad.  Este modelo debe contemplar todos los aspectos internos: Talento humano, procesos y procedimientos, estructura, cadena de servicio.</t>
  </si>
  <si>
    <t>Elaborar un inventario del conocimiento tácito y explícito de la Entidad en el marco de la estrategia de gestión del conocimiento que se implementara</t>
  </si>
  <si>
    <t>Participar y hacer seguimiento a la identificación de capacidades tecnológicas que se adelantan desde el ejercicio de arquitectura empresarial y reingeniería de la ANM.</t>
  </si>
  <si>
    <t>1. Realizar el ejercicio de actualización Plataforma Estratégica 2019, identificación del contexto estratégico.</t>
  </si>
  <si>
    <t>2. Analizar los resultados de la caracterización de partes interesadas y la caracterización de usuario</t>
  </si>
  <si>
    <t>1. Revisar lineamientos del PND e identificar posibles riesgos asociados a los procesos.</t>
  </si>
  <si>
    <t xml:space="preserve">
2. Socializar resultados de la revisión de riesgos con los responsables/enlaces de proceso, con el fin de validar el ejercicio.</t>
  </si>
  <si>
    <t xml:space="preserve">
3. Incluir en las matrices de riesgo que corresponda los nuevos riesgos identificados aplicando lo dispuesto en el procedimiento de riesgos y oportunidades.</t>
  </si>
  <si>
    <t>Documentar planeación estratégica 2019-2022</t>
  </si>
  <si>
    <t>FECHA INICIO</t>
  </si>
  <si>
    <t>FECHA FIN</t>
  </si>
  <si>
    <t>ACCIONES</t>
  </si>
  <si>
    <t>RESPONSABLE</t>
  </si>
  <si>
    <t>Estado 
Abierta/cerrada</t>
  </si>
  <si>
    <t>La entidad revisa por lo menos una vez al año el reglamento del Comité de Conciliación. 
El secretario técnico del comité de conciliación presenta el  informe que contiene las conclusiones del análisis y las propuestas de acción en cuanto a las medidas que se deben implementar para superar y/o prevenir las problemáticas identificadas, al comité de conciliación, para que se adopten las decisiones a que haya lugar.
El comité de conciliación tiene indicadores y  conoce el resultado de la medición de los indicadores de acuerdo con la periodicidad definida en el plan anual del comité de conciliación.
El comité de conciliación tiene  definidas actividades en el plan de acción anual para medir la eficiencia de la gestión en materia de implementación de la conciliación,  mide la eficiencia de la conciliación, la eficacia de la conciliación, el ahorro patrimonial y la efectividad de las decisiones del comité de conciliación.</t>
  </si>
  <si>
    <t>Reglamento aprobado y socializado</t>
  </si>
  <si>
    <t>Debilidades en los procesos de revisión y verificación oportuna, no se cuenta con el reglamento aprobado.</t>
  </si>
  <si>
    <t>Plan de acción del comité de conciliación enviado a las oficinas de planeación y de control interno de la entidad.</t>
  </si>
  <si>
    <t>No se entrega oportunamente el plan de acción.</t>
  </si>
  <si>
    <t xml:space="preserve">A finalizar la vigencia se elaborará presentará el o los indicadores al comité.  </t>
  </si>
  <si>
    <t>Debilidades en la formulación de  indicadores dentro del plan de acción.</t>
  </si>
  <si>
    <t>Juan Antonio Araujo Armero</t>
  </si>
  <si>
    <t>1. Elaborar y presentar para aprobación el plan de acción vigencia 2020 ante el Comité de Conciliación, el cual contendrá las actividades requeridas por MIPG en los numerales del autodiagnostico 18, 32, 34 (si aplica).</t>
  </si>
  <si>
    <t>2. Realizar seguimiento semestral al cumplimiento de las actividades definidas en el plan de acción de la vigencia 2020.</t>
  </si>
  <si>
    <t>Remitir el plan de acción aprobado al Grupo de Planeación y Oficina de Control Interno</t>
  </si>
  <si>
    <t xml:space="preserve">Programar mesa de trabajo con el Grupo de Planeación, con el fin de definir la viabilidad de incluir indicadores para el Comité de Conciliación. </t>
  </si>
  <si>
    <t>SITUACIÓN ACTUAL</t>
  </si>
  <si>
    <t>CAUSAS DE LA OPORTUNIDAD</t>
  </si>
  <si>
    <t>2019- A la fecha se cuenta con la información de tramites en la pagina web y en el link de transparencia, se cuenta con una revisión previa de la disponibilidad de la información y una vez se cuente con los productos del PAAC se actualizará la información en la pagina web</t>
  </si>
  <si>
    <t>Revisar acuerdo de paz</t>
  </si>
  <si>
    <t>A la fecha se cuenta con tres tramites totalmente en línea sobre los cuales se espera adelantar el proceso de calificación a sello de excelencia.</t>
  </si>
  <si>
    <t>Esta información está por construir, hace falta revisar la literatura al respecto:
http://espanol.doingbusiness.org/content/dam/doingBusiness/media/Subnational-Reports/DB17-Sub-Colombia.pdf</t>
  </si>
  <si>
    <t>Identificar los trámites que generan mayores costos internos en su ejecución para la entidad</t>
  </si>
  <si>
    <t>Levantar información de costos para los tramites de la ANM</t>
  </si>
  <si>
    <t>Realizar campañas hacia dentro y fuera de la Entidad para difundir la información de trámites</t>
  </si>
  <si>
    <t>Debilidades en la difusión de información de los trámites de la ANM</t>
  </si>
  <si>
    <t>Debilidades en la identificación de información de trámites en las políticas de gobierno</t>
  </si>
  <si>
    <t>Debilidades en la identificación de información de los trámites</t>
  </si>
  <si>
    <t>Debilidades en los procesos de socialización y comunicación</t>
  </si>
  <si>
    <t>1. Aplicar la encuesta de caracterización de usuarios y generar el respectivo informe bimensual</t>
  </si>
  <si>
    <t>1. Revisar documento del Acuerdo de paz e identificar los tramites que dependan de la ANM para este caso especifico, dejando la respectiva evidencia de la verificación.</t>
  </si>
  <si>
    <t xml:space="preserve">1. Realizar mesa de trabajo con el Proyecto Sistema Integrado de Gestión Minera, con el fin de completar la información de los tres (3) tramites que se encuentran totalmente en línea y completar los requisitos e información requerida para adelantar la inscripción en MinTIc.
</t>
  </si>
  <si>
    <t>2. Solicitar a la OTI adelantar el tramite en MINTIC de la certificación de sello de excelencia de los tramites.</t>
  </si>
  <si>
    <t>1. Revisar la documentación necesaria de Doing Business e identificar como aplica a la Entidad, generando el respectivo informe.</t>
  </si>
  <si>
    <t>1. Realizar mesa de trabajo con los responsables de tramites para socializar necesidad de costeo de tramites y definir metas para alcanzar resultados.</t>
  </si>
  <si>
    <t xml:space="preserve">
2. Definir la metodología a aplicar para identificación de los costos de tramites, socializarla y aplicarla.</t>
  </si>
  <si>
    <t>Publicar resultados sobre las mejoras realizadas a los tramites vinculados a la Campaña Estado Simple Colombia Ágil para Comentarios de la Ciudadanía.</t>
  </si>
  <si>
    <t>Realizar sensibilización sobre las mejoras realizadas a los tramites vinculados a la Campaña Estado Simple Colombia Ágil</t>
  </si>
  <si>
    <t xml:space="preserve">Actualmente plantilla Excel
Se iniciara en 2019 proceso de implementación y parametrización de Sisgestión en la ANM, para sistematizar la información de plan estratégico y plan operativo. </t>
  </si>
  <si>
    <t>Debilidades en las herramientas de seguimiento de la Entidad</t>
  </si>
  <si>
    <t>Fortalecer procesos de seguimiento de ejecución presupuestal desde la sistematización de la información en Sisgestion.
Se espera que el Plan Anual de Adquisiciones se cargue por proceso</t>
  </si>
  <si>
    <t>Verificar la implementación de SISGESTIÓN para sistematizar la información de plan estratégico y plan operativo.</t>
  </si>
  <si>
    <t>Se tiene la formulación e  implementación del Sistema Integrado de Conservación, pero hace falta la articulación con criterios ambientales establecidos por el Sistema Integrado de Gestión</t>
  </si>
  <si>
    <t xml:space="preserve">Interacción entre el Sistema Integrado de Conservación y el Sistema Integrado de Gestión </t>
  </si>
  <si>
    <t>Alinear el Sistema Integrado de Conservación a los lineamientos establecidos para el Sistema de Gestión Ambiental y el SGSST.</t>
  </si>
  <si>
    <t>Se está realizando elaboración de inventarios para transferencia de los Archivos de  las dependencias al Archivo Centra y solo se tiene una parte de los inventarios en Archivo de Gestión de las dependencias</t>
  </si>
  <si>
    <t>Tener inventariada la documentación de los Archivos de Gestión de las dependencias en FUID.</t>
  </si>
  <si>
    <t>Seguimiento y monitoreo de elaboración a las dependencias.</t>
  </si>
  <si>
    <t xml:space="preserve">Mano de Obra 
</t>
  </si>
  <si>
    <t>Se está en fase de convalidación de las TRD de la ANM ante el Archivo General de la Nación.</t>
  </si>
  <si>
    <t>TRD convalidas por el Archivo General de la Nación AGN</t>
  </si>
  <si>
    <t>Se debe cumplir con la Ley General de Archivos</t>
  </si>
  <si>
    <t>Metodología
Mano de Obra
Software</t>
  </si>
  <si>
    <t>Identificar los Archivos de la Entidad, los cuales contienen información asociada con derechos humanos, menoria histórica y conflicto armado.</t>
  </si>
  <si>
    <t>Identificación de Archivos de derechos humanos y elaboración de procedimiento que indique acceso y consulta.</t>
  </si>
  <si>
    <t>Acceso documentado para archivos físicos y/o digitales por parte de usuarios internos y externos conforme a lo establecido en la normatividad vigente aplicable.</t>
  </si>
  <si>
    <t>Metodología
Infraestructura
Software
Mano de obra</t>
  </si>
  <si>
    <t xml:space="preserve">
Hugo Prada Lozada</t>
  </si>
  <si>
    <t>1. Incluir dentro de matriz de peligros y riesgos, las actividades relacionadas con la organización, transferencias y la asociadas con conservación de los documentos.</t>
  </si>
  <si>
    <t>2. Determinar los aspectos e impactos ambientales en actividades de conservación y preservación documental.</t>
  </si>
  <si>
    <t>1. Realizar visitas de seguimiento a la elaboración FUID en las dependencias</t>
  </si>
  <si>
    <t>2. Solicitar reportes de avances de elaboración FUID por correo o memorando.</t>
  </si>
  <si>
    <t>1.  Realizar ajustes conforme al concepto técnico enviado por el AGN</t>
  </si>
  <si>
    <t>2.  Presentar las TRD ajustadas al AGN</t>
  </si>
  <si>
    <t>1. Documentar el procedimiento que permita el acceso y consulta adecuada.</t>
  </si>
  <si>
    <t>2. Iniciar la identficación de los archivos asociados a derechos humanos y memoria histórica</t>
  </si>
  <si>
    <t xml:space="preserve">Seguimiento </t>
  </si>
  <si>
    <t>Elaborar, aprobar, socializar y publicar el Plan Estratégico de Talento Humano (alineado a las demás herramientas de planificación) de la vigencia 2019.</t>
  </si>
  <si>
    <t>Elvira Reyes Rodriguez</t>
  </si>
  <si>
    <t xml:space="preserve">se publicó el plan estratégico en la página web de la entidad. el cual se encuentra en el siguiente link. https://www.anm.gov.co/sites/default/files/DocumentosAnm/plan_estrategico_th_anm_2019.pdf, dentro del plan estratégico se encuentran los planes de bienestar y de capacitación que fueron socializados a través de correo electrónico de comunicaciones </t>
  </si>
  <si>
    <t>Ajuste, construcción y publicación del Plan Estratégico de talento humano de la vigencia 2019 y socialización alineado a las demás herramientas de planificación.</t>
  </si>
  <si>
    <t>A la fecha no se ha realizado ajuste y se mantiene publicado en la página web de la entidad y se encuentra en proceso de ejecución</t>
  </si>
  <si>
    <t xml:space="preserve">Gestionar, actualizar y socializar el ajuste del informe de supervisión y de las obligaciones del supervisor en la minuta contractual y en el procedimiento contractual. </t>
  </si>
  <si>
    <t>Jose Hugo Aldana Gallego</t>
  </si>
  <si>
    <t>En la minuta contractual se ha incorporado dentro de las obligaciones del supervisor, concretamente la correspondiente al numeral 5.11, la de Verificar la asignación del riesgo contractual e informar sobre cualquier situación que pueda generar modificación en dicho riesgo, con miras a adoptar las medidas pertinentes a que hubiere lugar.</t>
  </si>
  <si>
    <t xml:space="preserve">Presentar ante el Comité de Gestión y Desempeño los resultados de las evaluaciones de desempeño y resultados de los planes de mejoramiento suscritos, con el siguiente corte: 1. Resultados evaluación de desempeño y acuerdos de gestión vigencia 2018 (01/02/2018 - 31/01/2019). </t>
  </si>
  <si>
    <t>Se elaboró el Plan Estratégico de Talento Humano, formalizado mediante la Resolución No 048 del 30 de enero de 2019, el cual contiene los planes de bienestar, capacitación, seguridad y salud en el trabajo, anual de vacantes y provisión de empleos. Se encuentra publicado en la página web ANM.</t>
  </si>
  <si>
    <t>Presentar ante el Comité de Gestión y Desempeño los resultados de las evaluaciones de desempeño y resultados de los planes de mejoramiento suscritos, con corte al Resultado de evaluación parcial de evaluación de desempeño y acuerdos de gestión a julio 31 de 2019.</t>
  </si>
  <si>
    <t>Planificar los seguimientos al Plan Estratégico de Talento Humano e incluirlos en el Plan Anual de Auditoría 2019, para aprobación de los Miembros del Comité de Coordinación del Sistema de Control Interno</t>
  </si>
  <si>
    <t>Adriana Giraldo Ramirez</t>
  </si>
  <si>
    <t>Se realizó presentación del Plan Anual de Auditorías ante el Comité del Sistema de Control Interno, plan aprobado el 28 de Enero de 2019, quedando incluida el seguimiento al Proceso de Gestión del Talento Humano.</t>
  </si>
  <si>
    <t>Realizar seguimiento trimestral al avance en la construcción y ejecución del Plan Estratégico de Talento Humano de la vigencia 2019 y presentar resultados ante el Comité de gestión y desempeño.</t>
  </si>
  <si>
    <t>Se elaboró el Plan Estratégico de Talento Humano, formalizado mediante la Resolución No 048 del 30 de enero de 2019, el cual contiene los planes de bienestar, capacitación, seguridad y salud en el trabajo, anual de vacantes y provisión de empleos. Actualmente se encuentran en ejecución y procesos de contratación de los planes.</t>
  </si>
  <si>
    <t xml:space="preserve">Realizar seguimiento trimestral al avance en la construcción y ejecución del Plan Estratégico de Talento Humano de la vigencia 2019 y presentar resultados ante el Comité de gestión y desempeño. </t>
  </si>
  <si>
    <t xml:space="preserve">Incluir en la agenda del Comité Institucional de Coordinación de Control Interno, informar el informe semestral del monitoreo realizado desde la Oficina de Control Interno a los riesgos de gestión y Cuatrimestral de los riesgos de Corrupción, en el periodo en que se realice el Comité </t>
  </si>
  <si>
    <t>Fortalecer la identificación de los riesgos y controles desde la documentación de los procedimientos, lo cual mejorara la eficiencia en la gestión de riesgos de la ANM. De esta manera, se incluirá en adelante en cada uno de los procedimientos actualizados o nuevos el capitulo de "riesgos y controles".</t>
  </si>
  <si>
    <t>Realizar sensibilizaciones para los lideres de proceso/ Coordinadores/ Gerentes/ Supervisores, etc. en el que se identifiquen las responsabilidades dentro del esquema de las líneas de defensa planteado desde el MECI</t>
  </si>
  <si>
    <t>Realizar presentación al Comité Institucional de Control interno, con el objetivo de reforzar las funciones y responsabilidades de la alta dirección en las actividades a desarrollar</t>
  </si>
  <si>
    <t>Realizar seguimientos individuales de los planes de mejoramiento, con los responsables para reforzar la importancia de las actividades adelantadas y los soportes requeridos para garantizar la eficiencia de cada uno de los planes planeados</t>
  </si>
  <si>
    <t>Socializar en el Comité Institucional de Control Interno, los informes de seguimiento de los riesgos de gestión y corrupción con el fin de analizarlas y tomar las acciones requeridas en las diferentes instancias.</t>
  </si>
  <si>
    <t>Cerrada</t>
  </si>
  <si>
    <t>Dotar de herramientas a los supervisores para la gestión de riesgos en los procesos de ejecución contractual</t>
  </si>
  <si>
    <t>Contar con el Plan Estratégico de Talento Humano articulado a los objetivos de la entidad.</t>
  </si>
  <si>
    <t>Debilidades en la formulación de los controles de verificación para garantizar el cumplimiento de la normativa legal vigente</t>
  </si>
  <si>
    <t>Dar caracer estrategico a la gestión del talento humano de manera que todas sus actividades esten alineadas con los objetivos de la Entidad.</t>
  </si>
  <si>
    <t>Falta fortalecer en el Comité Institucional de Control Interno, el esquema de líneas de defensa (303) FURAG</t>
  </si>
  <si>
    <t xml:space="preserve">Mejorar desde el Comité Institucional de Control Interno el esquema de líneas de defensa en la alta dirección </t>
  </si>
  <si>
    <t>Debilidades en la formulación de  controles de verificación para garantizar el cumplimiento de la normativa legal vigente.</t>
  </si>
  <si>
    <t>Falta interiorizar desde la alta dirección y el comité institucional de coordinación de control interno las funciones y responsabilidades de la alta dirección (304) FURAG</t>
  </si>
  <si>
    <t>Reforzar los temas de importancia y relevancia del Comité Institucional de Coordinación de Control Interno</t>
  </si>
  <si>
    <t>El monitoreo de la gestión del riesgo desde la Alta dirección y el comité institucional de coordinación de control interno, es importante fortalecerlo (311) FURAG</t>
  </si>
  <si>
    <t xml:space="preserve">Gestionar desde el Comité Institucional de Control Interno el monitoreo de la alta dirección a los riesgos de gestión y corrupción </t>
  </si>
  <si>
    <t>Asegurar un mejor control de los riesgos a través de los lideres de los procesos, programas o proyectos</t>
  </si>
  <si>
    <t xml:space="preserve">Debilidades en la formulación de  controles e identificación de los riesgos asociados a los procedimientos con que opera la Entidad. </t>
  </si>
  <si>
    <t>No se dan a conocer el monitoreo y análisis de las evaluaciones realizadas a los riesgos al Comité Institucional de Control Interno realizadas por la Oficina de Control Interno (323) FURAG</t>
  </si>
  <si>
    <t>Fortalecer desde la Presidencia y el Comité Institucional de Control Interno, el monitoreo y análisis de las evaluaciones realizadas por la Oficina de Control interno (323)</t>
  </si>
  <si>
    <t>Mejorar la gestión de los planes de mejoramiento, en el cumplimiento de las actividades propuestas como en los seguimientos realizados</t>
  </si>
  <si>
    <t>Adriana Giraldo</t>
  </si>
  <si>
    <t>Abierta</t>
  </si>
  <si>
    <t>Debilidades en el analisis e informar a la alta dirección, los gerentes públicos y los líderes de proceso sobre los resultados de la evaluación del desempeño y se toman acciones de mejora y planes de mejoramiento individuales, rotación de personal.</t>
  </si>
  <si>
    <t>Realizar seguimiento a los planes de mejoramiento individual e informar a la alta dirección sobre los resultados de la evaluación del desempeño.</t>
  </si>
  <si>
    <t>Realizar seguimiento y verificación al Plan Estratégico de Talento Humano</t>
  </si>
  <si>
    <t>Debilidades en el Monitoreo supervisión del cumplimiento e impacto del plan de desarrollo del talento humano y determinar las acciones de mejora correspondientes, por parte del área de talento humano</t>
  </si>
  <si>
    <t>Revisiones trimestrales de los resultados del cumplimiento en la gestión de talento humano</t>
  </si>
  <si>
    <t>Se tienen deficiencias en el seguimiento de los planes de mejoramiento de la entidad en cuanto al riesgo de control y en dar respuesta oportuna y efectiva a las necesidades de los grupos de valor FURAG</t>
  </si>
  <si>
    <t>El diseño de los controles de los riesgos de los lideres de procesos, programas o proyectos, se debe fortalecer desde otros puntos que permitan su identificación  (312) FURAG</t>
  </si>
  <si>
    <t xml:space="preserve">Se cuenta con un mecanismo digital que permite identificar los empleos que pertenecen a la planta global y a la planta estructural y los grupos internos de trabajo.
Y NUMERALES Numerales 6, 7, 8, 9, 10, 29, </t>
  </si>
  <si>
    <t>Se cuenta con un mecanismo digital que permite identificar los empleos que pertenecen a la planta global y a la planta estructural y los grupos internos de trabajo; así como generar reportes inmediatos.</t>
  </si>
  <si>
    <t>Falta terminar el desarrollo del aplicativo que permita generar reportes inmediatos.</t>
  </si>
  <si>
    <t>Maquinarias (Software)</t>
  </si>
  <si>
    <t>El plan estratégico de talento humano incluye un Plan de Bienestar e Incentivos que se ejecuta de acuerdo con lo planificado.
Numerales 12C</t>
  </si>
  <si>
    <t>El plan estratégico de talento humano incluye un Plan de Bienestar e Incentivos que se ejecuta de acuerdo con lo planificado y al que se le evalúa la eficacia de su implementación.</t>
  </si>
  <si>
    <t>Falta evaluar la eficacia de la implementación del plan de bienestar.</t>
  </si>
  <si>
    <t>El plan estratégico de talento humano incluye la Inducción y Reinducción y se ejecuta de acuerdo con lo planificado.
Numerales 12G, 26, 27</t>
  </si>
  <si>
    <t>El plan estratégico de talento humano incluye la Inducción y Reinducción, se ejecuta de acuerdo con lo planificado y se le evalúa la eficacia de su implementación.</t>
  </si>
  <si>
    <t>Falta evaluar la eficacia de la implementación de la inducción y la reinducción.</t>
  </si>
  <si>
    <t>Proporción de provisionales menor o igual al 20% de la planta total.
Numeral 16</t>
  </si>
  <si>
    <t>Proporción de provisionales menor o igual al 10% de la planta total.</t>
  </si>
  <si>
    <t>Imposibilidad legal para adelantar concurso de méritos.</t>
  </si>
  <si>
    <t>El sistema de evaluación de desempeño y los acuerdos de gestión fueron adoptados mediante acto administrativo.
Numeral 32</t>
  </si>
  <si>
    <t>Se ha revisado la eficacia del sistema de evaluación del desempeño y de los acuerdos de gestión</t>
  </si>
  <si>
    <t>No se ha revisado la eficacia de evaluación del desempeño y de los acuerdos de gestión.</t>
  </si>
  <si>
    <t>Se elaboran planes de mejoramiento individual pero no han tenido en cuenta como insumo la evaluación del desempeño.
Numeral 35A, 35B.</t>
  </si>
  <si>
    <t>Los planes de mejoramiento individual han tenido en cuenta como insumo la evaluación del desempeño, se han registrado actividades en respuesta a ese insumo y se han revisado para verificar la mejora.</t>
  </si>
  <si>
    <t>En los planes de mejoramiento individual nos e ha tenido en cuenta como insumo la evaluación del desempeño, ni se han registrado las actividades en respuesta a ese insumo, ni se han revisado para verificar la mejora.</t>
  </si>
  <si>
    <t>Se han implementado mecanismos alternativos de evaluación periódica del desempeño en torno al servicio al ciudadano.
Numeral 36.</t>
  </si>
  <si>
    <t>Se han implementado y evaluado mecanismos alternativos de evaluación periódica del desempeño en torno al servicio al ciudadano.</t>
  </si>
  <si>
    <t>El PIC planeó pero no ejecutó esta fase.
Numeral 37F.</t>
  </si>
  <si>
    <t>El PIC tuvo una fase de formulación de los proyectos de aprendizaje que se evaluó y que generó mejoras.</t>
  </si>
  <si>
    <t>El PIC tiene debilidades en la formulación de proyectos de aprendizaje.</t>
  </si>
  <si>
    <t>Se incluyeron actividades de Gestión del Talento Humano en el Plan de Capacitación, se realizaron las actividades y se evaluaron.
Numeral 37K, 37L, 37M, 37Q.</t>
  </si>
  <si>
    <t>Se incluyeron actividades de Gestión del Talento Humano en el Plan de Capacitación, se realizaron las actividades, se evaluaron y se revisó su eficacia</t>
  </si>
  <si>
    <t>Debilidades en los procedimientos de la evaluación de la eficacia del PIC</t>
  </si>
  <si>
    <t>Se ha divulgado el programa de Bilingüismo en la entidad.
Numeral 38</t>
  </si>
  <si>
    <t>Hay al menos un 20% de las personas interesadas, participando en el programa de Bilingüismo</t>
  </si>
  <si>
    <t>El Plan de Bienestar e Incentivos no tuvo en cuenta este tema.
Numeral 39A</t>
  </si>
  <si>
    <t>Se incluyeron incentivos para los gerentes públicos en el Plan de Bienestar e Incentivos, se articularon con los acuerdos de gestión y se mejoraron para la vigencia siguiente</t>
  </si>
  <si>
    <t>No se ha identificado la pertinencia de incluir incentivos a los gerentes públicos dentro del plan de bienestar</t>
  </si>
  <si>
    <t>Se incluyó el Programa de Incentivos en el plan de bienestar e incentivos, se realizaron las actividades y se evaluaron.
Numeral 39Q</t>
  </si>
  <si>
    <t>Se incluyó el Programa de Incentivos en el plan de bienestar e incentivos, se realizaron las actividades, se evaluaron y se incorporaron mejoras</t>
  </si>
  <si>
    <t>Falta incorporar las mejoras en el plan de bienestar.</t>
  </si>
  <si>
    <t>Realizar las elecciones de los representantes de los empleados ante la comisión de personal y conformar la comisión
Numeral 49</t>
  </si>
  <si>
    <t>La entidad conformó la Comisión de Personal, ha realizado elecciones de los representantes de los empleados en los plazos estipulados, y envía los informes de sus actividades a la CNSC periódicamente</t>
  </si>
  <si>
    <t>No se han enviado los informes de las actividades de la Comisión de Personal a la CNSC ya que hasta ahora se conformó la Comisión.</t>
  </si>
  <si>
    <t>Se llevan registros de entrevistas de retiro y existe un documento de análisis de causas de retiro que genera insumos para la provisión del talento humano</t>
  </si>
  <si>
    <t>No existe registro de la entrevista de retiro</t>
  </si>
  <si>
    <t>La entidad realiza actividades de reconocimiento de la trayectoria laboral  y agradecimiento por el servicio prestado a la totalidad de las personas que se desvinculan y evalúa el impacto de estas actividades</t>
  </si>
  <si>
    <t>No se han realizado reconocimiento</t>
  </si>
  <si>
    <t>La entidad realiza actividades de programas de desvinculación asistida a la totalidad de las personas que se desvinculan por pensión, por reestructuración o por finalización del nombramiento provisional  y evalúa el impacto de estas actividades</t>
  </si>
  <si>
    <t>Solamente se ha hecho para prepensionados</t>
  </si>
  <si>
    <t>La entidad ha implementado mecanismos para gestionar el conocimiento que dejan los servidores que se desvinculan con la totalidad de las personas que se retiran, y evalúa el impacto de la implementación de esos mecanismos</t>
  </si>
  <si>
    <t xml:space="preserve">Se ha implementado  en el formato de Paz y Salvo la entrega de  archivo </t>
  </si>
  <si>
    <t>1. Culminar el proceso de desarrollo de la plataforma local y pasar a producción (En espera del lineamiento de Función Pública - SIGEP II).</t>
  </si>
  <si>
    <t>1. Realizar la medición de clima laborar en el 2020 para medir el impacto del plan de bienestar de la vigencia 2019.</t>
  </si>
  <si>
    <t>1. Adelantar la gestión requerida por la CNSC en el marco del requerimiento realizado para adelantar el concurso de méritos.</t>
  </si>
  <si>
    <t>1. Realizar seguimiento a la solicitud de inscripción de registro realizada a la CNSC.</t>
  </si>
  <si>
    <t>1. Generar el informe que permita medir la eficacia de evaluación de desempeño y de los acuerdos de gestión del periodo 2019 - 2020.</t>
  </si>
  <si>
    <t>1. Incluir dentro del PIC 2020 los proyectos de aprendizaje.</t>
  </si>
  <si>
    <t>1. Incluir dentro del informe de gestión del PIC de la vigencia 2019 los resultados de la medición de la eficacia de las capacitaciones adelantadas.</t>
  </si>
  <si>
    <t>1. Evaluar la pertinencia de la inclusión de incentivos para los gerentes públicos en el plan de bienestar.</t>
  </si>
  <si>
    <t>1. Incluir dentro del informe de gestión de la vigencia de 2019 en el programa de bienestar e incentivos las oportunidades de mejora a las que haya lugar.</t>
  </si>
  <si>
    <t>1. Implementar el proceso de inducción y reinducción a través de la plataforma virtual.</t>
  </si>
  <si>
    <t xml:space="preserve">
2. Evaluar la eficacia de la herramienta.</t>
  </si>
  <si>
    <t>1. Socializar y capacitar a evaluados y evaluadores sobre las responsabilidades frente a la evaluación de desempeño y los planes de mejoramiento individual.</t>
  </si>
  <si>
    <t>2. Realizar seguimiento a los planes de mejoramiento individual que se suscriban con los funcionarios y que sean reportados al Grupo de Gestión de Talento Humano para el periodo 2019 -2020.</t>
  </si>
  <si>
    <t>1. Identificar los funcionarios de carrera administrativa que realizan atención al ciudadano.</t>
  </si>
  <si>
    <t xml:space="preserve">
2. Contemplar con los jefes de los funcionarios que realizan al ciudadano, mecanismos alternativos de evaluación de atención al ciudadano.</t>
  </si>
  <si>
    <t>Se envían oportunamente y en su totalidad las solicitudes de inscripción o de actualización en carrera administrativa a la CNSC
Numeral 24</t>
  </si>
  <si>
    <t>Se envían oportunamente y en su totalidad las solicitudes de inscripción o de actualización en carrera administrativa a la CNSC, y se hace el seguimiento y el registro correspondiente</t>
  </si>
  <si>
    <t>Falta realizar el registro de la totalidad de las solicitudes de inscripción o actualización en carrera administrativa a la CNSC</t>
  </si>
  <si>
    <t>No se han evaluado mecanismos alternativos de evaluación periódica del desempeño en torno al servicio ciudadano.</t>
  </si>
  <si>
    <t>El Plan de Capacitación no incluyó este tema (Derechos Humanos, Gobierno en Línea, Innovación, Participación Ciudadana, Sostenibilidad Ambiental).
Numeral 37R, 37W, 37X, 37Y, 37AA</t>
  </si>
  <si>
    <t>Se incluyeron actividades de: Derechos humanos en el Plan de Capacitación, Gobierno en Línea, Innovación, Participación Ciudadana, Sostenibilidad Ambiental; se realizaron las actividades, se evaluaron y se revisó su eficacia</t>
  </si>
  <si>
    <t>No se han incluido actividades de capacitación de derechos humanos, gobierno en línea, Innovación, Sostenibilidad Ambiental, Participación Ciudadana en el PIC</t>
  </si>
  <si>
    <t>No se han identificado el personal interesado en el programa de bilingüismo</t>
  </si>
  <si>
    <t xml:space="preserve">Falta diseñar otra estrategia para gestión del desempeño </t>
  </si>
  <si>
    <t>1. Evaluar la pertinencia del diseño de otra estrategia de evaluación</t>
  </si>
  <si>
    <t>1. Evaluar la pertinencia de hacer registro de las entrevistas de retiro</t>
  </si>
  <si>
    <t>1. Ejecutar actividad en el mes de diciembre de 2019, ya que esta contemplado en los acuerdos sindicales</t>
  </si>
  <si>
    <t>1. Evaluar la realización para las demás modalidades de desvinculación.</t>
  </si>
  <si>
    <t>1. Evaluar mecanismos alternos para gestionar el conocimiento de los servidores retirados</t>
  </si>
  <si>
    <t>Porcentaje Total</t>
  </si>
  <si>
    <t>1. Evaluar la pertinencia de la inclusión de la capacitación de derechos humanos, gobierno en línea, Innovación, Participación Ciudadana, Sostenibilidad Ambiental;  dentro del PIC 2020.</t>
  </si>
  <si>
    <t>1. Realizar un diagnóstico con el fin de conocer el número de personas interesadas en el programa de bilingüismo.</t>
  </si>
  <si>
    <t>1. Realizar seguimiento al envío de los informes periódicos a la CNSC</t>
  </si>
  <si>
    <t>Existe al menos una estrategia para gestionar el desempeño inferior a lo esperado en los gerentes públicos.
Numeral 61</t>
  </si>
  <si>
    <t>Se realizan entrevistas de retiro pero no hay un documento de análisis de causas de retiro
Numeral 64</t>
  </si>
  <si>
    <t>La entidad realiza algunas actividades de reconocimiento de la trayectoria laboral  y agradecimiento por el servicio prestado a las personas que se desvinculan
Numeral 66</t>
  </si>
  <si>
    <t>La entidad realiza algunas actividades de desvinculación asistida.
Numeral 67</t>
  </si>
  <si>
    <t>La entidad ha implementado algunos mecanismos para gestionar el conocimiento que dejan los servidores que se desvinculan.
Numeral 68</t>
  </si>
  <si>
    <t>Existen al menos dos estrategias para gestionar el desempeño inferior a lo esperado en los gerentes públicos y se evalúa su eficacia</t>
  </si>
  <si>
    <t>Diagnosticar, a través de encuestas, entrevistas o grupos de intercambio, si los servidores de la entidad han apropiado los valores del código de integridad.</t>
  </si>
  <si>
    <t>No se ha realizado la medición de las estrategias.</t>
  </si>
  <si>
    <t>Falta incluir observaciones de los servidores</t>
  </si>
  <si>
    <t>Analizar los resultados obtenidos en la implementación de las acciones del Código de Integración:
1. Identificar el número de actividades en las que se involucró al servidor público con los temas del Código. 
2. Grupos de intercambio</t>
  </si>
  <si>
    <t>Si se realizan las actividades pero no se han creado grupos de intercambio.</t>
  </si>
  <si>
    <t>1. Implementar mecanismos de apropiación de los valores del código de integridad en los colaboradores de la Entidad, insumo para realizar diagnostico del estado actual de la Entidad en temas de Integridad</t>
  </si>
  <si>
    <t>1. Implementar mecanismos de recolección de información para tener en cuenta las observaciones realizadas al código de integridad que realicen los colaboradores de la Entidad.</t>
  </si>
  <si>
    <t>1. Evaluar e incluir en informe el resultado de la ejecución de las actividades relacionadas con el Código de Integridad.</t>
  </si>
  <si>
    <t>1. Evaluar la pertinencia de crear grupos de intercambio</t>
  </si>
  <si>
    <t>Nota: Aún no aplica plan de mejoramiento</t>
  </si>
  <si>
    <t>Se realizaron publicaciones o aplicaciones a partir de los datos abiertos por la entidad, durante el periodo evaluado</t>
  </si>
  <si>
    <t>Contar con publicaciones a partir de datos Abiertos así como con aplicaciones</t>
  </si>
  <si>
    <t>Desde el Plan Anticorrupción y Atención al Ciudadano de la Vigencia 2019, componente de trámites se espera dar tratamiento a este punto.
Se elaborará un diagnostico en 2019 que permita identificar y dar tratamiento a este tema.
Debilidad en el aprovechamiento de oportunidades tecnológicas por poca socialización</t>
  </si>
  <si>
    <t>Durante el periodo evaluado se generaron soluciones o insumos para la solución de las problemáticas o necesidades de la entidad ,a partir de las acciones, iniciativas o ejercicios de colaboración con terceros usando medios electrónicos.</t>
  </si>
  <si>
    <t>Evaluar las soluciones o insumos para la solución de las problemáticas por la mesa técnica esta situación</t>
  </si>
  <si>
    <t>Se abordara con el Plan de mejoramiento que se suscriba para el tema de gestión del conocimiento e innovación, en donde participara Talento Humano, Comunicaciones y la OTI.</t>
  </si>
  <si>
    <t>Mano de Obra</t>
  </si>
  <si>
    <t>Indicadores de Proceso
Logro: Servicios centrados en el usuario:
1. Indique el porcentaje de trámites y Otros Procedimientos Administrativos (OPA) en línea de la entidad que contaron con caracterización de usuarios respecto del total de trámites y servicios en línea, para el periodo evaluado.
2. Indique el porcentaje de trámites y OPA en línea de la entidad que cumplieron criterios de accesibilidad respecto del total de trámites y servicios total y parcialmente en línea, para el periodo evaluado.
3. Indique el porcentaje de trámites y OPA total y parcialmente en línea de la entidad que cumplieron criterios de usabilidad respecto del total de trámites y servicios total y parcialmente en línea, para el periodo evaluado.
4. Indique el porcentaje de trámites y OPA parcial y totalmente en línea de la entidad que fueron promocionados para aumentar su uso, respecto del total de trámites y servicios total y parcialmente en línea, para el periodo evaluado</t>
  </si>
  <si>
    <t>Realizar el levantamiento de la información requerida dejándolo documentado en el Diagnostico de trámites de la vigencia 2019</t>
  </si>
  <si>
    <t>Debilidades en el levantamiento de la información de trámites de la Entidad</t>
  </si>
  <si>
    <t>Indicadores de Proceso
Logro: Trámites y servicios en línea 
1. Indique el porcentaje de certificaciones y constancias de la entidad que podían hacerse en línea respecto del total de certificaciones y constancias que existían en la entidad.
2. Indique el porcentaje de trámites y OPA en línea y parcialmente en línea de la entidad respecto del total de trámites y OPA inscritos en el SUIT</t>
  </si>
  <si>
    <t>Contar con los datos e información requerida y realizar periódicamente ejercicios de actualización de la misma</t>
  </si>
  <si>
    <t>Indicadores de Resultado
TIC para Servicios
1. Indique en una escala de 0 a 100 el nivel de satisfacción de los usuarios de sus trámites y servicios en línea, durante el periodo evaluado.
2. En relación con los 3 trámites/servicios en línea más demandados de la entidad, indique:
a. ¿Cuánto tiempo (en días) demoraba la entidad en entregar el trámite/servicio más demandado desde la recepción de la solicitud del usuario hasta la entrega del producto de dicha solicitud, cuando el trámite/servicio se ofrecía de forma presencial?
b. ¿Cuánto tiempo (en días) demora la entidad entregar el mismo trámite/servicio más demandado en línea, desde la recepción de la solicitud del usuario hasta la entrega del producto de dicha solicitud?
c. ¿Cuánto tiempo (en días) demoraba la entidad en entregar el segundo trámite/servicio más demandado desde la recepción de la solicitud del usuario hasta la entrega del producto de dicha solicitud, cuando el trámite/servicio se ofrecía de forma presencial?
d. ¿Cuánto tiempo (en días) demora la entidad entregar el mismo segundo trámite más demandado en línea, desde la recepción de la solicitud del usuario hasta la entrega del producto de dicha solicitud?
e.  ¿Cuánto tiempo (en días) demoraba la entidad en entregar el tercer trámite/servicio más demandado desde la recepción de la solicitud del usuario hasta la entrega del producto de dicha solicitud, cuando el trámite/servicio se ofrecía de forma presencial?
f. ¿Cuánto tiempo (en días) demora la entidad entregar el mismo tercer trámite más demandado en línea, desde la recepción de la solicitud del usuario hasta la entrega del producto de dicha solicitud?
g. ¿Cuánto pagaba el usuario a la entidad por realizar el primer trámite más demandado cuando debía hacerlo de forma presencial?
h. ¿Cuánto paga el usuario a la entidad por realizar el mismo primer trámite más demandado al hacerlo en línea?
i. ¿Cuánto pagaba el usuario a la entidad por realizar el segundo trámite más demandado cuando debía hacerlo de forma presencial?
j. ¿Cuánto paga el usuario a la entidad por realizar el mismo segundo trámite más demandado al hacerlo en línea?
k. ¿Cuánto pagaba el usuario a la entidad por realizar el tercer trámite más demandado cuando debía hacerlo de forma presencial?
l. ¿Cuánto paga el usuario a la entidad por realizar el mismo tercer trámite más demandado al hacerlo en línea?</t>
  </si>
  <si>
    <t>Realizar ejercicios de consulta a los usuarios de trámites a través de encuestas; y realizar levantamiento de la información asociada a los tres trámites mas demandados en la Entidad</t>
  </si>
  <si>
    <t xml:space="preserve">Durante el periodo evaluado, la entidad incorporó en su esquema de gobierno de TI
a. Políticas de TI
b. Procesos de TI
c. Indicadores de TI
d. Instancias de decisión de TI
e. Roles y responsabilidades de TI 
f. Estructura organizacional del área de TI </t>
  </si>
  <si>
    <t xml:space="preserve">Incorporar en su esquema de gobierno de TI
a. Políticas de TI
b. Procesos de TI
c. Indicadores de TI
d. Instancias de decisión de TI
e. Roles y responsabilidades de TI 
f. Estructura organizacional del área de TI </t>
  </si>
  <si>
    <t>Debilidades en la documentación de la información.</t>
  </si>
  <si>
    <t>"Del catalogó de componentes de información, la entidad ha documentado de acuerdo con el Marco de Referencia de Arquitectura empresarial:
a El Catálogo o directorio de datos (abiertos y georreferenciados)
b El Catálogo de Información
c El Catálogo de Servicios de información
d El Catálogo de Flujos de información"</t>
  </si>
  <si>
    <t>Contar con una arquitectura de datos que incluya entre otros:
a El Catálogo o directorio de datos (abiertos y georreferenciados)
b El Catálogo de Información
c El Catálogo de Servicios de información
d El Catálogo de Flujos de información"</t>
  </si>
  <si>
    <t xml:space="preserve">Indicadores de Proceso
Logro: Sistemas de Información:
"Durante el periodo evaluado, la entidad implementó dentro de sus sistemas de información la guía de estilo y las especificaciones técnicas de usabilidad definidas por la Entidad y el Ministerio de TIC en sus:
a. Sistemas de información misionales
b. Sistemas de información de soporte
c. Sistemas de información estratégicos 
d. Portales digitales
e. Ninguna de las anteriores"
Indicadores de Proceso  Logro: Servicios Tecnológicos:
La entidad aplicó metodologías de evaluación de alternativas de solución y/o tendencias tecnológicas para la adquisición de servicios y/o soluciones de TI:
</t>
  </si>
  <si>
    <t>Contar con responsable Arquitectura de software en la Arquitectura Empresarial ANM
Identificar la posibilidad de aplicación de la guía de estilo y las especificaciones técnicas de usabilidad definidas por la ANM y el Ministerio de TIC en sus:
a. Sistemas de información misionales
b. Sistemas de información de soporte
c. Sistemas de información estratégicos 
d. Portales digitales
Consolidar la metodologías de evaluación de alternativas de solución y/o tendencias tecnológicas para la adquisición de servicios y/o soluciones de TI
De forma generalizada</t>
  </si>
  <si>
    <t>Indicadores de Proceso  Logro: Servicios Tecnológicos:
Con respecto a  la gestión y control de la calidad y seguridad de los servicios tecnológicos, la entidad:
a. Definió controles de calidad para los servicios tecnológicos.
b. Definió controles de seguridad para los servicios tecnológicos
c. Implementó controles de calidad para los servicios tecnológicos
d. Implementó controles de seguridad para los servicios tecnológicos
e. Definió indicadores para el seguimiento  de la efectividad de los controles de  calidad de los servicios tecnológicos.
f. Definió indicadores para el seguimiento de la efectividad de los controles de seguridad de los servicios tecnológicos.
Indicadores de resultado TIC para la Gestión:
Indique el porcentaje de mantenimientos preventivos realizados a los servicios tecnológicos respecto del total de mantenimientos preventivos establecidos en el plan de mantenimiento de servicios tecnológicos</t>
  </si>
  <si>
    <t>Contar con Documentación e Identificar  para el contexto de la ANM con respecto a  la gestión y control de la calidad y seguridad de los servicios tecnológicos:
a. Controles de calidad para los servicios tecnológicos.
b. Controles de seguridad para los servicios tecnológicos
c. Implementar controles de calidad para los servicios tecnológicos
d. Implementar controles de seguridad para los servicios tecnológicos
e. Definir indicadores para el seguimiento  de la efectividad de los controles de  calidad de los servicios tecnológicos.
f. Definir indicadores para el seguimiento de la efectividad de los controles de seguridad de los servicios tecnológicos.
Implementar los mantenimientos preventivos pendientes a los servicios tecnológicos conforme a lo establecidos en el plan de mantenimiento de servicios tecnológicos</t>
  </si>
  <si>
    <t>Metodología y mano de obra</t>
  </si>
  <si>
    <t>Seleccione las actividades realizadas por la entidad en materia de monitoreo de la Estrategia de Gobierno en línea:
a. Revisión periódica de los compromisos establecidos para ejecutar el plan de tratamiento de riesgos a la seguridad de la información
b. Seguimiento a la efectividad de los controles a los riesgos a la seguridad de la información
c. Determinación de la eficacia en la gestión de incidentes de seguridad de la información en la entidad.
d. Formulación del plan de seguimiento, evaluación y análisis de resultados del MSPI, teniendo en cuenta los indicadores de gestión y cumplimiento.
e. Formulación de los planes de auditoria para la revisión y verificación de la gestión de la seguridad y privacidad de la información al interior de la entidad.
f. Seguimiento y control a la implementación del MSPI, por parte del comité institucional de desarrollo administrativo o el que haga sus veces</t>
  </si>
  <si>
    <t>Establecer revisión periódica de las actividades establecidas en el plan de tratamiento de riesgos de Seguridad de la Información. cada cuatrimestre del año 2019
*Realizar el seguimiento de la efectividad de los controles de los riesgos identificados en Seguridad de la Información. cada cuatrimestre del año 2019
*Realizar periódicamente el análisis y resultados de los incidentes de Seguridad de la Información. cada trimestre del año 2019
*Formular el plan de seguimiento, evaluación y verificación del MSPI. cada trimestre del año 2019</t>
  </si>
  <si>
    <t>Milena del Pilar Sandoval</t>
  </si>
  <si>
    <t>Revisar información de datos abiertos de la Entidad y garantizar que está se encuentre actualizada y disponible, dejando la respectiva evidencia de la verificación y cumplimiento.</t>
  </si>
  <si>
    <t>Incluir dentro del Plan de Mejoramiento de la Politica de Gestión del Conocimiento e Innovación se evalué el tema de generar soluciones o insumos para la solución de las problemáticas o necesidades de la entidad ,a partir de las acciones, iniciativas o ejercicios de colaboración con terceros usando medios electrónicos.</t>
  </si>
  <si>
    <t>Realizar el levantamiento de la información requerida de trámites y procedimientos administrativos y dejarla documentada en el Diagnostico de trámites de la vigencia 2019 (tema incluido en PAAC 2019)</t>
  </si>
  <si>
    <t>1. Aplicar y elaborar informe de resultados de  las encuestas aplicadas en 2019, a los usuarios de los trámites de la Entidad; presentar resultados a los responsables de trámites de la ANM</t>
  </si>
  <si>
    <t>2. Realizar levantamiento de información  de los tres tramites mas demandados en la Entidad, en mesas de trabajo con los responsables de trámites dejar documentado el ejercicio y el resultado del mismo.</t>
  </si>
  <si>
    <t>1. Inventariar el avance actual en : 
a. Políticas de TI
b. Procesos de TI
c. Indicadores de TI
d. Instancias de decisión de TI
e. Roles y responsabilidades de TI 
f. Estructura organizacional del área de TI 
Una vez se cuente con la información evaluar si hace parte del PETIC en construcción, de ser el caso incluirlo; y asignar responsables de subactividades.</t>
  </si>
  <si>
    <t>2. Actualización del los planes y  documentación relacionada con el esquema de gobierno de TI.</t>
  </si>
  <si>
    <t>1. Presentar al Comité Institucional de Gestión y Desempeño, la siguiente información: 
-  Propuesta de Mesa técnica de Arquitectura Empresarial, que incluye Arquitectura de Información, Arquitectura procesos, Arquitectura de Software, Arquitectura de Infraestructura
- Solicitar enlaces de datos por cada vicepresidencia</t>
  </si>
  <si>
    <t>2. Actualizar el catálogo de activos con la tipología de Información y definir responsables</t>
  </si>
  <si>
    <t>1. Presentar al comité Institucional de Gestión y Desempeño:
-  propuesta de Mesa técnica de Arquitectura Empresarial, que incluye Arquitectura de Información, Arquitectura procesos, Arquitectura de Software, Arquitectura de Infraestructura</t>
  </si>
  <si>
    <t xml:space="preserve">2. Definir responsable Arquitectura de Software </t>
  </si>
  <si>
    <t>1. Levantar el inventario de los servicios tecnológicos</t>
  </si>
  <si>
    <t>2. Genera el modelo de los componentes Tecnologicos de los que hace uso</t>
  </si>
  <si>
    <t>3. Identificar los controles de las mejores practicas</t>
  </si>
  <si>
    <t>4. Evaluar y ser aceptado implementar</t>
  </si>
  <si>
    <t>1. Culminar la contratación Oficial de Seguridad</t>
  </si>
  <si>
    <t>2. Revisión y aprobación política de gestión de riesgos</t>
  </si>
  <si>
    <t>SUMATORIA</t>
  </si>
  <si>
    <t>A la fecha en el desarrollo de la plataforma hay un avance del 60% y el cargue en SIGEP y Función Pública será al final del proceso, lo cual se acordó con esas entidades.</t>
  </si>
  <si>
    <t>El impacto del Plan de Bienestar 2019 se evaluará a través de la medición del clima laboral que se debe realizar en la vigencia 2020</t>
  </si>
  <si>
    <t>Se encuentra lista para aplicación la herramienta virtual, se dará inicio con los funcionarios de la Vicepresidencia Administrativa y Financiera y paulatinamente se irán delegando las otras dependencias</t>
  </si>
  <si>
    <t>La eficacia se medirá con los certificados de la prueba de la Inducción por cada funcionario una vez la realicen, para que reposen en cada historia laboral</t>
  </si>
  <si>
    <t>Se encuentra planeado realizar el concurso de méritos en la próxima vigencia, para lo cual se han adelantado las acciones pertinentes ante la CNSC</t>
  </si>
  <si>
    <t>Una vez hecho el registro de los funcionarios de carrera, Se realizará seguimiento a las solicitudes de inscripción ante la CNSC</t>
  </si>
  <si>
    <t>Una vez se culmine el periodo de evaluación en 2020, se elaborará el informe que permita medir la eficacia del instrumento</t>
  </si>
  <si>
    <t>Se capacitaron a evaluados y evaluadores sobre la evaluación del desempeño e importancia de los planes de mejoramiento individual</t>
  </si>
  <si>
    <t>Conforme se reciban planes de mejoramiento individual reportados por las evaluaciones parciales dentro del periodo de evaluación 2019/2020, se realizarán los seguimientos respectivos a los mismos</t>
  </si>
  <si>
    <t>Se encuentra en diseño el mecanismo de evaluación en torno al servicio al ciudadano</t>
  </si>
  <si>
    <t>Se han realizado capacitaciones internas en temas de interés de los funcionarios como Situaciones Adtivas, SIG y Control Interno, ANNA Minería pero para el 2020 se estructurarán dentro de Proyectos de Aprendizaje</t>
  </si>
  <si>
    <t>En el informe de ejecución del PIC2019 que se presentará en el mes de enero, se incluirán los resultados de la eficacia de las capacitaciones adelantadas, la cual se mide a través de las encuestas de impacto</t>
  </si>
  <si>
    <t>En el mes de octubre se realizarán mesas de trabajo con los Vices y sus coordinadores, y Jefes de Oficina, con el fin de enmarcar temas de la ANM dentro de los temas descritos en la actividad. Una vez se tengan los temas, los mismos se incluirán en el PIC2020</t>
  </si>
  <si>
    <t>Se incluirá en el informe de gestión de la vigencia 2019, las mejoras a que haya lugar con base en las actividades realizadas. Este informe se presentará en enero de 2020.</t>
  </si>
  <si>
    <t>Se solicitará al Presidente de la Comisión de Personal el envío de los informes de actividades a la CNSC</t>
  </si>
  <si>
    <t xml:space="preserve">Se encuentra en estudio la pertinencia de otra herramienta de evaluación de los gerentes públicos adicional a los Acuerdos de Gestión </t>
  </si>
  <si>
    <t>Se realizará la consulta jurídica con respecto a la pertinencia de realizar las entrevistas de retiro, con el fin de no dar pie a una motivación en las mismas</t>
  </si>
  <si>
    <t>En la reunión de Entrega de Informes del mes de diciembre se hará el reconocimiento a los funcionarios</t>
  </si>
  <si>
    <t>Se encuentran en estudio los mecanismos para realizar acompañamiento a la desvinculación por otras modalidades diferentes a los prepensionados.</t>
  </si>
  <si>
    <t>Están en estudio los mecanismos para la gestión del conocimiento de los funcionarios que se desvinculan de la entidad</t>
  </si>
  <si>
    <t>En el Encuentro Nacional que se llevará a cabo en el mes de octubre, se realizará una sensibilización sobre el tema para los funcionarios de la ANM</t>
  </si>
  <si>
    <t>En el Encuentro Nacional que se realizará en el mes de octubre se pedirán observaciones frente al Código de Integridad a los servidores, las cuales se presentarán en el informe de gestión de la vigencia 2019. Por definirse si a través de encuestas o mesas de trabajo</t>
  </si>
  <si>
    <t>En el Encuentro Nacional que se realizará en el mes de octubre se pedirán observaciones frente al Código de Integridad a los servidores, las cuales se presentarán en el informe de gestión de la vigencia 2019</t>
  </si>
  <si>
    <t>Se están evaluando los mecanismos y pertinencia para la creación de los grupos de intercambio</t>
  </si>
  <si>
    <t xml:space="preserve">Se cuenta con matriz en borrador de inventario para conocimiento tácito e implícito; está pendiente la socialización con la mesa técnica para revisión y previa socialización. </t>
  </si>
  <si>
    <t>Se conformó el equipo de la ANM que estará a cargo de arquitectura empresarial y se han realizado capacitaciones sobre la herramienta. Se documentó con personal de OTI el DOFA para el contexto tecnológico de la Entidad.</t>
  </si>
  <si>
    <t>En el marco del análisis de contexto se tomo como insumo el PND 2018-2022, así mismo se tomaron como insumo los DOFA de las matrices de riesgos elaboradas por cada proceso. Resultado de este ejercicio se consolido un DOFA de la entidad.</t>
  </si>
  <si>
    <t>POR EJECUTAR</t>
  </si>
  <si>
    <t>La gestión realizada por parte de los responsables de la información financiera garantiza información confiable, completa, razonable y oportuna, en los términos previstos en el Régimen de Contabilidad Pública (RCP), expedido por la Contaduría General de la Nación.</t>
  </si>
  <si>
    <t>Socializar con los grupos de interés (internos de la ANM), las responsabilidades de la entrega de la información financiera.</t>
  </si>
  <si>
    <t>Emitir y socializar desde la VAF Circular con las fechas de entrega de información a cargo de los responsables de procesos/dependencias de la ANM, con el fin de garantizar que esta sea oportuna, completa y confiable.</t>
  </si>
  <si>
    <t>Jesus Abraham Orbes Moreano</t>
  </si>
  <si>
    <t>No aplica</t>
  </si>
  <si>
    <t xml:space="preserve">Se realizó la socialización sobre las responsabilidades de la entrega de la información financiera a los grupos de interés. </t>
  </si>
  <si>
    <t>Es necesario que los procesos generadores de información contable remitan información oportuna para registro en estados financieros y garantizar la razonabilidad de los mismos.</t>
  </si>
  <si>
    <t>Nota: No aplica plan de mejoramiento teniendo en cuenta que a la fecha no contamos con un autodiagnostico que nos permita identificar los requisitos mínimos con los que debemos cumplir como Entidad</t>
  </si>
  <si>
    <t>Método</t>
  </si>
  <si>
    <t xml:space="preserve">Se emitió y socializó a través de los medios de comunicación interna de la ANM la circular 007 de 2018, con el fin de comunicar las fechas de entrega de información a cargo de los responsables de procesos. </t>
  </si>
  <si>
    <t>Se inicio la formulación de la metodología para el diseño de la planeación estratégico y se realizo una análisis de contexto de la Entidad.</t>
  </si>
  <si>
    <t xml:space="preserve">El DOFA consolidado fue socializado en la revisión por la Alta Dirección en el mes de septiembre, en dicha reunión se realizaron aportes a la matriz. También se presentó la priorización de oportunidades y las acciones y/o proyectos correspondientes. </t>
  </si>
  <si>
    <t>Se encuentra en diseño para identificar con los jefes los funcionarios que se encargan de la atención al ciudadano</t>
  </si>
  <si>
    <t>Por comunicaciones internas se divulgó el programa de bilingüismo virtual con el SENA y el DAFP, sin embargo está en diseño la encuesta para medir al interior de la entidad a través de web safi dentro del formato de caracterización</t>
  </si>
  <si>
    <t>Se encuentra en estudio la inclusión de incentivos para los gerentes públicos en el plan de bienestar, lo cual dependiendo de la determinación que se tiene, se incluirá o no en el Plan de 2020.</t>
  </si>
  <si>
    <t>Aun no se cuenta con Autodiagnostico disponible - se espera información al respecto por parte del Líder de politica MinTIC.</t>
  </si>
  <si>
    <t>Porcentaje acción</t>
  </si>
  <si>
    <t>Nota: Aun no aplica plan de mejoramiento, la calificación de avance de esta politica se toma del avance de la matriz de MINTIC de registro y seguimiento a Seguridad Digital en donde se reporto a corte Septiembre 30 de 2019 avance del 63,15%</t>
  </si>
  <si>
    <t xml:space="preserve">El reglamento del comite de conciliacion adopto mediante resolucion 236 del 29/04/2019 </t>
  </si>
  <si>
    <t>Se presento Plan de accion en sesion No. 17 del Comite de conciliacion</t>
  </si>
  <si>
    <t>Abierto</t>
  </si>
  <si>
    <t>La secretaria técnica del comite de conciliacion remitio al Grupo de Planeacion y a la oficina de Control interno, el plan de accion del comite de conciliacion a traves de correo electronico.</t>
  </si>
  <si>
    <t xml:space="preserve">Se agenda primera mesa de trabajo para el 02/10/2019 a las 2:30pm con el Grupo de Planeacion </t>
  </si>
  <si>
    <t>Formalidad de la dependencia o área:
1. La política de Transparencia, Participación y Servicio al Ciudadano se incluye en el Plan Estratégico Sectorial y en el Plan Estratégico Institucional.
2. En el Comité Institucional de Desarrollo Administrativo se incluyen temas relacionados con Servicio al Ciudadano.</t>
  </si>
  <si>
    <t>Procesos:
La entidad aplica el procedimiento para las peticiones incompletas</t>
  </si>
  <si>
    <t>Gestión de PQRSD:
1. La entidad actualizó su reglamento de peticiones, quejas y reclamos, lineamientos para la atención y gestión de peticiones verbales en lenguas nativas, de acuerdo con el decreto 1166 de 2016.
2. La entidad dispone de mecanismos para recibir y tramitar las peticiones interpuestas en lenguas nativas o dialectos oficiales de Colombia, diferentes al español.
3. La entidad cuenta con mecanismos para dar prioridad a las peticiones relacionadas con:
- El reconocimiento de un derecho fundamental
- Peticiones presentadas por menores de edad
- Peticiones presentadas por periodista</t>
  </si>
  <si>
    <t>Culminar proceso de caracterización de usuarios y realiza mediciones de percepción</t>
  </si>
  <si>
    <t>Debilidades en los procesos de caracterización</t>
  </si>
  <si>
    <t>Fortalecer proceso de rendición de cuentas en materia de servicio al ciudadano</t>
  </si>
  <si>
    <t>Debilidades en la presentación de resultados de la politica de servicio al ciudadano</t>
  </si>
  <si>
    <t>Fortalecer contenidos de procedimiento PQRS</t>
  </si>
  <si>
    <t>Debilidades en la documentación de los temas relacionados con PQRS</t>
  </si>
  <si>
    <t>Fortalecer la gestión de las PQRSD al itnerior de la Entidad</t>
  </si>
  <si>
    <t xml:space="preserve">Debilidades en los procesos de documentación </t>
  </si>
  <si>
    <t>Mano de obra (talento humano)
Metodología (procedimientos)</t>
  </si>
  <si>
    <t>Mano de obra (talento humano</t>
  </si>
  <si>
    <t>Mano de obra (talento humano)
Metodologia (procedimientos)</t>
  </si>
  <si>
    <t>Claudia Marcela Gonzalez Rodriguez</t>
  </si>
  <si>
    <t>Culminar proceso de caracterización de ciudadanos, usuarios o grupos de atención de la ANM y general informe de resultados, el cual deberá ser socializado a los responsables de proceso.</t>
  </si>
  <si>
    <t>Consultar a la ciudadanía mediante encuesta los aspectos por mejorar de los trámites priorizados por la ANM; para Identificar y clasificar los trámites de alto impacto a fin de priorizar tratamiento para la siguiente vigencia.</t>
  </si>
  <si>
    <t>Revisar Plan Estratégico y Operativo para la vigencia 2020 e incluir lo relacionado con la política de Transparencia, Participación y Servicio al Ciudadano</t>
  </si>
  <si>
    <t>Incluir en Comité Institucional de Gestión y Desempeño tema de Servicio al Ciudadano para la vigencia 2020</t>
  </si>
  <si>
    <t>Revisar, actualizar, publicar y socializar Procedimiento de Gestión de PQRS, incluir tema de peticiones incompletas y denuncias (tema a cargo de Planeación).</t>
  </si>
  <si>
    <t>Incluir dentro de Procedimiento de Gestión de PQRS el tema de denuncias.</t>
  </si>
  <si>
    <t>Reportar trimestralmente al Grupo de Comunicaciones y Relacionamiento las denuncias para que se incluya en informe que este proceso genera.</t>
  </si>
  <si>
    <t>Incluir dentro de Procedimiento de Gestión de PQRS el tema de peticiones, quejas y reclamos, lineamientos para la atención y gestión de peticiones verbales en lenguas nativas, de acuerdo con el decreto 1166 de 2016; mecanismos para recibir y tramitar las peticiones interpuestas en lenguas nativas o dialectos oficiales de Colombia, diferentes al español; y mecanismos para dar prioridad a las peticiones relacionadas con el reconocimiento de un derecho fundamental, peticiones presentadas por menores de edad y peticiones presentadas por periodista</t>
  </si>
  <si>
    <t>Llevar a Comité Institucional de Gestión y Desempeño el tema de peticiones, quejas y reclamos, lineamientos para la atención y gestión de peticiones verbales en lenguas nativas, de acuerdo con el decreto 1166 de 2016; mecanismos para recibir y tramitar las peticiones interpuestas en lenguas nativas o dialectos oficiales de Colombia, diferentes al español; y mecanismos para dar prioridad a las peticiones relacionadas con el reconocimiento de un derecho fundamental, peticiones presentadas por menores de edad y peticiones presentadas por periodista</t>
  </si>
  <si>
    <t>Incluir dentro de Informe Trimestral de PQRS, los siguientes elementos de análisis:
 - Recomendaciones de la entidad sobre los trámites y servicios con mayor número de quejas y reclamos
- Recomendaciones de los particulares dirigidas a mejorar el servicio que preste la entidad
- Recomendaciones de los particulares dirigidas a incentivar la participación en la gestión pública
- Recomendaciones de los particulares dirigidas a racionalizar el empleo de los recursos disponibles</t>
  </si>
  <si>
    <t>Caracterización usuarios y medición de percepción:
1. La entidad ha realizado caracterización de ciudadanos, usuarios o grupos de interés atendidos.
2. La entidad determina, recopila y analiza los datos sobre la percepción del cliente o usuario, con respecto a los productos o servicios ofrecidos y si estos cumplen sus expectativas.
3. La entidad determina, recopila y analiza los datos sobre la percepción del cliente o usuario, con respecto a los trámites y procedimientos de cara al ciudadano.</t>
  </si>
  <si>
    <t>Definición de metodología y documentación de análisis de contexto interno y externo</t>
  </si>
  <si>
    <t>Se incluirá el tema de peticiones incompletas en el procedimiento, pues el de denuncia ya está en las generalidades</t>
  </si>
  <si>
    <t>Se reorganizó cronograma para el mes de noviembre, con el fin de iniciar el proceso de documentación de requerimientos con la OTI.</t>
  </si>
  <si>
    <t xml:space="preserve">Verificar que durante la implementación de SISGESTION - Modulo PAA, se incluyan los campos requeridos para el contratación, presupuesto y planeación, y garantizar la divulgación de la herramienta. </t>
  </si>
  <si>
    <t>Se realizaron pruebas de SISGESTION entre Planeación y Tecnología para cambio estructural funcionalidad Fuente de Recursos desde el módulo de Distribución Presupuestal, conforme lo directriz de la Vicepresidente Adm. y Financiera.
Se ha personalizado la herramienta SISGESTION para recursos PGN y SGR en los módulos: PAA, solicitud CDP, Reporte SECOP, integración SIIF Nación para No. CDP. 
Se realizaron 4 sesiones de capacitación de 2horas cada una a todos los usuarios, se entrego instructivo y se dispuso aplicación en ambiente de pruebas. Avance 90% Se realizaron pruebas y ajustes a la herramienta en temas de vigencias futuras, reportes. Se coloco SISGESTION en produccion en sept</t>
  </si>
  <si>
    <t>Se ha creado la Política de controles criptográficos para la protección de la informaicón y de los documentos electrónicos y/o digitales con base en la clasificación de la información, para proteger la integridad del documento se aplicará la Firma Digital y para proteger la confidencialidad se aplicarán algoritmos de cifrado fuerte tanto para la información en reposo como en tránsito.</t>
  </si>
  <si>
    <t>Debilidades en el tratamiento de temas como: Inventario de la documentación de sus archivos de gestión en el Formato Único de Inventario Documental; Conservación de documentos en soporte físico; preservación de documentos en soporte digital; y componente tecnológico de MIPG para gestión Documental.</t>
  </si>
  <si>
    <t>Adelantar acciones de mejora que permitan fortalecer aspectos estratégicos, tecnológicos y documentales de la Política de gestión Documental de MIPG</t>
  </si>
  <si>
    <t>Debilidades en el tratamiento de temas como: Inventario de la documentación de sus archivos de gestión</t>
  </si>
  <si>
    <t>Definir, aprobar e implementar las políticas de seguridad de la información en documentos digitales y electrónicos</t>
  </si>
  <si>
    <t xml:space="preserve"> Hacer seguimiento y dar lineamientos al interior de la Entidad para que se implemente adecuadamente el inventario de la documentación de los archivos de gestión en el Formato Único de Inventario Documental - FUID</t>
  </si>
  <si>
    <t xml:space="preserve"> Verificar el tema de preservación de documentos en soporte digital para garantizar la adecuada implementación.</t>
  </si>
  <si>
    <t>Sin reporte de información por parte del responsable</t>
  </si>
  <si>
    <t>No se reportó información de avance por parte del responsble</t>
  </si>
  <si>
    <t>En la Sesión 4 del Comité Institucional de Gestión y Desempeño del 21/08/2019 se presentó informe de resultados del Sistema de Gestión de Seguridad y Salud en el trabajo, adicionalmente se presentaron para aprobación los apoyos educativos para el segundo semestre de 2019. Se anexa acta</t>
  </si>
  <si>
    <t>En la Sesión 4 del Comité Institucional de Gestión y Desempeño del 21/08/2019 se presentó informe de resultados evaluación de desempeño y acuerdos de gestión 2018-2019. Se anexa acta</t>
  </si>
  <si>
    <t xml:space="preserve">Desde el mes de septiembre se viene trabajando paulatinamente en la inclusión de los procedimientos el capitulo de riesgos y controles. Adicionalmente se identifican las acciones que pueden generar riesgo y los controles que se encuentran documentados que mitigan la materialización de los mismos. Un ejemplo de este avance es que el Procedimiento de Gestión de riesgos y Oportunidades asociado al Proceso de Planeación Estratégica fue el primero en incorporar este capitulo, por lo cual se puede consultar en ISOLUCION </t>
  </si>
  <si>
    <t>Se realizó sensibilización de las tres lines de defensa a los miembros del comité del sistema de control interno, así como el nivel de responsabilidad por cada una de ellas según los detalla MIPG.</t>
  </si>
  <si>
    <t>Seguimiento al avance Plan de Mejoramiento Informe CGR vigencia 2017. Informe SEGUIMIENTO A LAS ACCIONES DEL PLAN DE MEJORAMIENTO INSTITUCIONAL</t>
  </si>
  <si>
    <t>Se presentó el estado actual del seguimiento al mapa de riesgos, detallando las principales fortalezas y debilidades. Comité del mes de septiembre de 2019</t>
  </si>
  <si>
    <t>Se realizó la socialización de la gestión de riesgos por cada proceso, y se dieron las recomendaciones para fortalecer los soportes de las evidencias, Comte mes de Septiembre de 2019</t>
  </si>
  <si>
    <t>Se realizó sensibilización sobre la importancia y el rol de cada funcionario, vicepresidentes, coordinadores de grupo y supervisores, sobre las tres líneas de defensa, la responsabilidad de cada una de ellos, línea estratégica, primera, segunda y tercera línea de defensa.</t>
  </si>
  <si>
    <t>Sin reporte de información por parte de la responsable de la acción</t>
  </si>
  <si>
    <t xml:space="preserve">Se contempló dentro del Plan de Mejora actividades tendientes al manejo de herramientas tecnólogicas que permitan el análisis descriptivos, predictivos y prospectivos. Se contempló buscar asesorías en el manejo de Businnes Inteligent. De la misma manera se tuvo en cuenta la implementación de la Plataforma de capacitación virtual. </t>
  </si>
  <si>
    <t xml:space="preserve">Se realizo mesa de trabajo con los responsables de las areas misionales donde se verifico los procedmientos establecidos, y se encuentran actualizados a corte 31 de agosto de 2019 </t>
  </si>
  <si>
    <t xml:space="preserve">las encuestas de caracterizacion de usuarios y satisfaccion de usuarios se encuentran publicadas y vigentes, los informes se realizaran el el momento de cerrar las mismas. </t>
  </si>
  <si>
    <t xml:space="preserve">las encuestas de caracterizacion de usuarios y satisfaccion de usuarios se encuentran publicadas y vigentes, los tres tramites mas demandados en la Entidad saldran del resultado de los informes que se realizaran en el momento de cerrar las mismas. </t>
  </si>
  <si>
    <t>Se solicito aprobación portafolio de políticas de Gestión de TI</t>
  </si>
  <si>
    <t>Para el Gobierno de TI se plantea la adopción por la entidad mediante resolución a las politicas previamente aprobadas 2017.
Una vez se cuente con la información evaluar si hace parte del PETIC en construcción, de ser el caso incluirlo; y asignar responsables de subactividades.</t>
  </si>
  <si>
    <t>Se presento correctamente al comité Institucional de Gestión y Desempeño</t>
  </si>
  <si>
    <t>Corresponde a "ANM Registro de Activos de Información"-- publicado Se está formulando la actualización del instructivo de activos de información Desde las tablas de retención se identifican los activos Intangibles https://www.datos.gov.co/Minas-y-Energ-a/ANM-Registro-de-Activos-de-Informaci-n/e8ki-nt5j/dataº</t>
  </si>
  <si>
    <t xml:space="preserve">Se realiza OTI realiza presentación y el Comité Institucional de Gestión y Desempeño,realiza aprobación </t>
  </si>
  <si>
    <t>La OTI eligio a la Ing. Yeimi Marcela Rubio Arquitecta de software</t>
  </si>
  <si>
    <t>EL nuevo contratista de mesa de ayuda realizó una primera versión con todos los servicios y los eventos que se generan desde mesa de ayuda.</t>
  </si>
  <si>
    <t xml:space="preserve">Se está realizando el levantamiento de los servicios tecnológicos, para su modelamiento en "Operation Manager" de” System Center” No obstante, lo anterior, los componentes de cada servicio se encuentran documentos en la carpeta de cada contrato de adquisición, soporte, mantenimiento, renovación de cada servicio </t>
  </si>
  <si>
    <t xml:space="preserve">El Oficial de Seguridad incluirá en el cronograma de actividades del contrato la identificación de los controles de seguridad en los servicios tecnológicos A partir del modelamiento en "Operation Manager" se identificará los controles a ser implementados como alarmas </t>
  </si>
  <si>
    <t>Cada dueño de servicio debe evaluar e implementar los controles definidos por el Oficial de Seguridad en cada uno de los servicios que administra En el modelamiento en "Operation Manager" se implementara los controles como alarmas</t>
  </si>
  <si>
    <t>Se firma el contrato de prestación de servicios ANM-256-19 entre la Agencia Nacional de Minería y Martha Lucia Castiblanco cuyo objeto es “prestar los servicios profesionales como Oficial de seguridad de la información de la ANM y en la ejecución de actividades relacionadas con la privacidad de la información y la implementación, documentación y seguimiento de la política de seguridad digital”</t>
  </si>
  <si>
    <t>a). a) Dentro del Plan de Seguridad de la Información se establece que se deben identificar los acivos de información, valorarlos y si su nivel de riesgo está por encima del nivel de riesgo aceptable, se determina un Plan de Tratamiento para mitigar el riesgo. Esta actividad se realiza una vez se tengan los activos de información identificados en los procesos.
b) Los controles para mitigar los riesgos asociados a los activos de información, se determinarán con el dueño del activo. Actualmente se establece la identificación de los activos de intangibles, Personas, hardware e infraestructura.
c) Se trabaja con el catálogo de servicios para la gestión de incidentes de Seguridad y Privacidad de la Información con Mesa de Ayuda, Una vez se culmine esta actividad se realizará capacitación a los funcionarios para que se reporten esto incidentes y generar indicadores de gestión.
items (d,e y f) con base en los indicadores de gestión desde el MSPI y las oportunidades de mejora de auditoría se formulan los planes de acción como parte de los controles para la seguridad de la información con la confidencialidad, integridad y disponibilidad.</t>
  </si>
  <si>
    <t>EJECUCIÓN</t>
  </si>
  <si>
    <t xml:space="preserve">La encuesta se encuentra activa en la pagina de la ANM, a corte 30 de septiembre se encuentran 40 registros, se esta realizando gestion con los coordinadores de los PAREs y GIAM para aprovechar la visita de los usuarios y poder realizar la caracterizacion de los mismos. se prevee que la encuesta este en linea hasta noviembre para en el mes de diciembre realizar la tabulacion de las misma y socializar resultados con las areas involucradas. </t>
  </si>
  <si>
    <t>Se adelantó reunión con el proyecto SIGM en la cual se concertó que una vez entre en operación se revisará la matriz de requisitos para la postulación de trámites al sello de excelencia en el marco del nuevo sistema. Entre tanto, a 30 de septiembre se postularán los trámites y servicios totalmente en línea en el estado actual: pago canon superficiario, certificado de registro minero y RUCOM (Registro Único de Comenrcializadores). Se incluye como evidencia el formato Lista de Asistencia/Acta de Reunión con el desarrollo de la reunión realizada el 30/08/2019.</t>
  </si>
  <si>
    <t>En reunión de revisión de la matriz de requisitos con la Oficina de Tecnologías de la Información -OTI, se estableció que la postulación se lleva a cabo por parte del representante legal de la entidad y la OTI presta su apoyo. Adicionalmente se estableció la necesidad de generar los documentos soporte de la postulación para adelantar un proceso de preevaluación con el asesor de MinTic. Se incluye como evidencia el formato Lista de Asistencia/Acta de Reunión con el desarrollo de la reunión realizada el 08/08/2019" 
Dado que la matriz no se ha podico completar no se ha podido realizar la gestion para la postulacion de los tramites a sello excelencia. Se prevee realizar la postulacion en el mes de octubre</t>
  </si>
  <si>
    <t>No se reporto avance por parte del responsable de la acción</t>
  </si>
  <si>
    <t>Se revisaron los documentos de Acuerdo de paz final y Plan Marco de Implementación de los acuerdos de paz para identificar las posibles relaciones de los temas pactados con los trámites a cargo de la ANM. No se encontraron relaciones. Se adjunta documento resultado de la revisión</t>
  </si>
  <si>
    <t>Se planificará al cierre de la vigencia 2019</t>
  </si>
  <si>
    <t xml:space="preserve">Se solicita a las areas misionales responsables de los tramites vinculados a la Campaña Estado Simple Colombia Ágil, los avances a corte 30 de septiembre para verificar cumplimineto de los avances y metas propuestas. </t>
  </si>
  <si>
    <t xml:space="preserve">Se planificará al cierre de la vigencia 2019.
La Campaña Estado Simple Colombia Ágil, se plantea de forma anual, luego el producto a sensibilizar sera el resultado de las acciones vinculadas a la campaña al finalizar la vigencia 2019. </t>
  </si>
  <si>
    <t xml:space="preserve">La Campaña Estado Simple Colombia Ágil, se plantea de forma anual, luego el producto a sensibilizar sera el resultado de las acciones vinculadas a la campaña al finalizar la vigencia 2019. </t>
  </si>
  <si>
    <t>Nota. A la fecha no se ha formulado plan de mejoramiento debido a la falta de capacidad operativa, esta en proceso de vincualción un contratista que apoye la gestión.</t>
  </si>
  <si>
    <t xml:space="preserve">TRANSPARENCIA PASIVA
1. La entidad responde las solicitudes de información en un plazo máximo de 10 hábiles después de la recepción 
2. La entidad conoce el número de solicitudes de información y de derechos de petición que recibe mensualmente 
3.  La entidad conoce el número de solicitudes de información que ha contestado de manera negativa.
4. La entidad conoce el número de solicitudes de información que ha contestado de manera negativa por inexistencia de la información solicitada </t>
  </si>
  <si>
    <t xml:space="preserve">Fortalecer los controles del componente de transparencia pasiva de la Entidad a través de las mejoras que se realicen al SGD </t>
  </si>
  <si>
    <t>Debilidades en el SGD de la Entidad y en la cultura de los servidores en la clasificación documental</t>
  </si>
  <si>
    <t>Maquinaria (software)
Mano de obra (recurso humano)</t>
  </si>
  <si>
    <t>TRANSPARENCIA ACTIVA
1. La entidad ha publicado en su sitio Web de Transparencia y acceso a la información las respuestas de la entidad a las solicitudes de información.
2. La Entidad ha promovido a su interior la Ley de Transparencia y acceso a la Información Pública (Ley 1712 de 2014)</t>
  </si>
  <si>
    <t>Fortalecer los controles del componente de transparencia activa de la Entidad.</t>
  </si>
  <si>
    <t>Debilidades en el SGD de la Entidad y en la cultura de los servidores en la clasificación documental.
Debilidades en la apropiación de lo establecido en la ley de transparencia al interior de la Entidad</t>
  </si>
  <si>
    <t>SEGUIMIENTO ACCESO A LA INFORMACIÓN PÚBLICA
1. La entidad cuenta con una encuesta de satisfacción del ciudadano sobre Transparencia y acceso a la información en su sitio Web oficial</t>
  </si>
  <si>
    <t>Medir la satisfacción del ciudadano sobre el link de transparencia</t>
  </si>
  <si>
    <t>Debilidades en tema de consulta a la ciudadanía</t>
  </si>
  <si>
    <t>Metodología (procedimientos)</t>
  </si>
  <si>
    <t>CRITERIOS DIFERENCIALES DE ACCESO A LA INFORMACIÓN PÚBLICO
1. La Entidad traduce los documentos de interés público a lenguas de comunidades indígenas presentes en el país 
FURAG 236 ¿La entidad cuenta con un procedimiento para traducir la información pública que solicita un grupo étnico a su respectiva lengua?
2. La Entidad cuenta con recursos en su página web para permitir el acceso a la información a la población con discapacidad (ej. videos con lenguaje de señas o con subtítulos).
FURAG 238 La información que publica la entidad:
a Cumple con los lineamientos de la guía de lenguaje claro del PNSC-DNP
b Se encuentra disponible en formato accesible para personas en condición de discapacidad visual
c Se encuentra disponible en formato accesible para personas en condición de discapacidad auditiva
d. Se encuentra disponible para personas con discapacidad psicosocial (mental) o intelectual (Ejemplo: contenidos de
lectura fácil, con un cuerpo de letra mayor, vídeos sencillos con ilustraciones y audio de fácil comprensión)
e Se encuentra disponible en otras lenguas o idiomas
FURA 239 Para garantizar el acceso a la información de personas con discapacidad, la entidad:
a Apropia la norma que mejora la accesibilidad de sus archivos electrónicos (ISO 14289-1)
b. Envía las comunicaciones o repuestas a sus grupos de valor en un formato que garantiza su preservación digital a largo plazo y que a su vez es accesible (PDF/A-1b o PDF/A1a)</t>
  </si>
  <si>
    <t>Identificar información institucional que podía ser objeto de traducción</t>
  </si>
  <si>
    <t>Debilidades en la identificación de controles que garanticen el cumplimiento de las disposiciones establecidas en la ley de transparencia</t>
  </si>
  <si>
    <t xml:space="preserve">CONOCIMIENTOS Y CRITERIOS SOBRE TRANSPARENCIA Y ACCESO A LA INFORMACIÓN PÚBLICA
1. Los funcionarios de la entidad conocen la Ley de Transparencia y acceso a la información pública.
2. Los funcionarios de la entidad comprenden que el acceso a la información pública es un derecho fundamental que permite el ejercicio de otros derechos fundamentales de los ciudadanos.
3. Los funcionarios conocen la existencia de la Secretaría de Transparencia
4. Los funcionarios son conscientes de que su compromiso principal es con los ciudadanos.
5. Los funcionarios son conscientes que la transparencia y el acceso a la información pública son fundamentales para la modernización del Estado </t>
  </si>
  <si>
    <t>Fortalecer los conocimientos sobre transparencia y acceso a la información pública en los funcionarios de la Entidad</t>
  </si>
  <si>
    <t>Debilidades en la cultura del control frente al componente de información publica</t>
  </si>
  <si>
    <t>Se está trabajando con OTI en los ajustes del SGD con el fin de tener información más detallada y confiable</t>
  </si>
  <si>
    <t>La campaña de PQRS en cuanto a las nuevas funcionalidades del SGD se realizó la semana del 9 al 13 de Septiembre.</t>
  </si>
  <si>
    <t>1. Remitir al responsable del Sistema de Gestión Documental y  la Oficina de Tecnología e Información de la Entidad, comunicación en donde se advierta de los requerimientos de control que solicita el MIPG para el componente de Transparencia Pasiva, con el fin de que desde la competencia de los responsables se garantice que la información requerida este debidamente controlada y la Entidad pueda brindar cifras claras sobre cada uno de los ítems, teniendo como herramienta e insumo de información primaria el SGD.</t>
  </si>
  <si>
    <t>2. Realizar campaña semestral en donde se remitan tips de concientización de los servidores públicos, sobre la importancia de dar adecuado tratamiento y clasificación a las PQRS que se reciben a diario.</t>
  </si>
  <si>
    <t>1. Adelantar mesas de trabajo con la OTI, con el fin de identificar requerimientos necesarios para ajuste del SGD en el marco de la adecuada clasificación de las PQRS y dar cumplimiento a lo requerido por la Ley de Transparencia.</t>
  </si>
  <si>
    <t>2. Implementar Informe mensual específico sobre solicitudes de información pública, discriminando mínimo la siguiente información: (Número de solicitudes recibidas; número de solicitudes que fueron trasladadas a otra institución;  Tiempo de respuesta a cada solicitud; y número de solicitudes en las que se negó el acceso a la información).</t>
  </si>
  <si>
    <t>3. Realzar campañas internas, mínimo (1) trimestral en donde se sensibilice en el tema de ley de transparencia y acceso a la información pública.</t>
  </si>
  <si>
    <t>1. Incluir en Encuesta de Satisfacción, ítem relacionado con satisfacción del ciudadano sobre Transparencia y acceso a la información en su sitio Web oficial; y elaborar informe de resultados trimestral y presentarlo ante Comité de Gestión y Desempeño con el fin de que se tomen acciones correctivas o de mejora a que haya lugar</t>
  </si>
  <si>
    <t xml:space="preserve">1. Realizar mesa de trabajo con responsables y/o enlaces de los procesos misionales que tengan contacto con comunidades, con el fin de establecer responsabilidades frente a la identificación de contenidos e información de interés que sea necesaria de llevar a lenguas indígenas y hacer la respectiva publicación en la pagina web. </t>
  </si>
  <si>
    <t>2. Llevar resultados al Comité de Gestión y desempeño para que allí se designe un profesional o se determine como se va a adelantar el proceso de traducción de los documentos o información priorizada.</t>
  </si>
  <si>
    <t>3. Llevar a Comité de Gestión y Desempeño necesidad de cumplir e implementar acceso a la información a la población con discapacidad (ej. videos con lenguaje de señas o con subtítulos).</t>
  </si>
  <si>
    <t>Se viene trabajando con OTI en la mejorq del SGD, entre el 26 al 30 de agosto se han realizado pruebas en el ambiente de producción que ha permitido evidenciar avances y oportunidades de mejora de la herramienta.</t>
  </si>
  <si>
    <t>Se tienen planeados para el último trimestre del año talleres de sensibilización en la ley 1712 de Transparencia para contratistas y funcionarios de la ANM. El 20 de Septiembre se realizó el primer taller en el PAR Valledupar.</t>
  </si>
  <si>
    <t>Se trabaja en el planteamiento de la pregunta o preguntas de transparencia que deben incluirse en la encuesta con el fin de incluirla en el cuestionario de Arcgis</t>
  </si>
  <si>
    <t>Nos pusimos en contacto con la funcionaria Martha Cecilia Amorocho Salazar, quien mediante correo electrónico, manifestó: "A la fecha no hemos necesitado traducir documentos a lenguas indígenas. Cuando estamos en territorio se contrata a indígenas de la misma comunidad que hablen español y la respectiva lengua, quienes hacen traducción de la información."</t>
  </si>
  <si>
    <t>En la página web ya contamos contamos con Convertic, que permite acceso a personas con discapacidad visual. En el canal de Youtube los vídeos cuentan con subtítulos y este año hemos subido 7 vídeos subtitulados por nosotros</t>
  </si>
  <si>
    <t>Transparencia y Acceso a la información pública fue incliudo en las jornadas de inducción y reinducción de la ANM, adicionalmente se lanzan campañas con el soporte del grupo de comunicaciones para recordarle a los contratistas y funcionarios de la importancia de la Ley 1712</t>
  </si>
  <si>
    <t>Solicitar mediante comunicación escrita al Coordinador de Talento Humano incluir estos temas de fortalecimiento de conocimientos sobre transparencia y acceso a la información publica en las jornadas de inducción y reinducción de la vigencia 2020. Temáticas a incluir en PIC: 1. Los funcionarios de la Entidad conocen la Ley de Transparencia y acceso a la información pública. 2. Los funcionarios de la Entidad comprenden que el acceso a la información pública es un derecho fundamental que permite el ejercicio de otros derechos fundamentales de los ciudadanos. 3. Los funcionarios conocen la existencia de la Secretaría de Transparencia 4. Los funcionarios son conscientes de que su compromiso principal es con los ciudadanos. 5. Los funcionarios son conscientes que la transparencia y el acceso a la información pública son fundamentales para la modernización del Estado</t>
  </si>
  <si>
    <t>Nota. A la fecha no se ha formulado plan de mejoramiento debido a la falta de capacidad operativa, esta en proceso de vinculación un contratista que apoye la gestión.</t>
  </si>
  <si>
    <t>A la fecha se han realizado visitas de seguimiento en todos los PAR quedando pendiente Manizales y Pasto. No se ha hecho de Sede Central</t>
  </si>
  <si>
    <t>Actualización CCD, actualización Presentación, en donde se incluye todos las carpetas de todos los anexos a presentar, entre ellos los procedimientos, actos administrativos de Comités</t>
  </si>
  <si>
    <t>Documento que identifica las series y subseries que contienen Derechos Humanos en la entidad</t>
  </si>
  <si>
    <t xml:space="preserve">Identificar, capturar, clasificar y organizar el conocimiento explícito de la entidad  en medios físicos y/o digitales.  </t>
  </si>
  <si>
    <t>Contar con mesa técnica, para Identificar, capturar, clasificar y organizar el conocimiento explícito de la entidad  en medios físicos y/o digitales.</t>
  </si>
  <si>
    <t>Debilidades en la implementación de Gestión de Conocimiento e Innovación</t>
  </si>
  <si>
    <t>Mano de Obra (Recurso Humano)</t>
  </si>
  <si>
    <t xml:space="preserve">Contar con un inventario del conocimiento explícito de la entidad actualizado, de fácil acceso y articulado con la política de gestión documental .  </t>
  </si>
  <si>
    <t>Identificar, clasificar, priorizar y gestionar el conocimiento relevante para el  logro de la misionalidad de la entidad.</t>
  </si>
  <si>
    <t>Tener Identificado, clasificado y priorizado el conocimiento relevante para el  logro de la misionalidad de la entidad.</t>
  </si>
  <si>
    <t>Identificar los riesgos relacionados con la fuga de capital intelectual de la entidad y llevar a cabo acciones para evitar la pérdida de conocimiento.</t>
  </si>
  <si>
    <t>Identificar riesgos de fuga de capital intelectual y demás asociados a GC.</t>
  </si>
  <si>
    <t>Guillermo Alexander Pinzón Martinez</t>
  </si>
  <si>
    <t>Identificar las necesidades de conocimiento asociadas a la formación y capacitación requeridas anualmente por el personal de la entidad, posteriormente, evalúa e implementa acciones de mejora.</t>
  </si>
  <si>
    <t>Contar con un PIC, que incluye necesidades de capacitación en  Gestión del Conocimiento.</t>
  </si>
  <si>
    <t>Elaborar, evaluar e implementar un programa de gestión del conocimiento articulado con la planeación estratégica de la entidad.</t>
  </si>
  <si>
    <t>Incluir en el POA, de la vigencia 2020, componente de GC.</t>
  </si>
  <si>
    <t>Contar con una persona o grupo que evalúe, implemente, haga seguimiento y lleve a cabo acciones de mejora al Plan de Acción de Gestión del Conocimiento y la Innovación, en el marco del MIPG.</t>
  </si>
  <si>
    <t xml:space="preserve">Emplear, divulgar, documentar y evaluar métodos de creación e ideación para generar soluciones efectivas a problemas cotidianos de la entidad </t>
  </si>
  <si>
    <t>Contar con procedimiento de Gestión del Conocimiento Alineado con gestión del Cambio.</t>
  </si>
  <si>
    <t xml:space="preserve">Contar con espacios de ideación e innovación, así también, documentar y difundir los resultados los resultados de los procesos de ideación e innovación adelantados. </t>
  </si>
  <si>
    <t>Promover actividades de participación de funcionarios en temas de innovación</t>
  </si>
  <si>
    <t>Contar actividades que motiven la participación en innovación a través de un plan de incentivos no financieros.</t>
  </si>
  <si>
    <t xml:space="preserve">Evaluar los resultados de los procesos de ideación e innovación adelantados en la entidad y analiza los resultados. </t>
  </si>
  <si>
    <t>Contar con procedimiento de Gestión del Conocimiento Alineado con gestión del Cambio, e incluir las actividades de evaluación de resultados de los procesos de ideación e innovación.</t>
  </si>
  <si>
    <t>Desarrollar pruebas de experimentación, documentar y analizar los resultados .</t>
  </si>
  <si>
    <t xml:space="preserve">Contar con información documentada, referente a la gestión del conocimiento en los proyectos, que actualmente se encuentran en ejecución. </t>
  </si>
  <si>
    <t>Implementar una estrategia de cultura organizacional orientada a la innovación en la entidad y analizar sus resultados.</t>
  </si>
  <si>
    <t xml:space="preserve">Contar con un PETIC en donde se desarrolle la estrategia de cultura organizacional orientada a la innovación en la Entidad. </t>
  </si>
  <si>
    <t>Milena del Pilar Sandoval Gomez</t>
  </si>
  <si>
    <t>Identificar, analizar, evaluar y poner en marcha métodos para aplicar procesos de innovación en la entidad.</t>
  </si>
  <si>
    <t>Contar con procedimiento de Gestión del Conocimiento, que propenda por realizar ideas innovadoras en los procesos.</t>
  </si>
  <si>
    <t xml:space="preserve">Incluir en el Plan Estratégico del Talento Humano el fortalecimiento de capacidades en innovación y llevar a cabo el seguimiento y evaluación de los resultados. </t>
  </si>
  <si>
    <t>Contar con un PIC, que incluye necesidades de capacitación enfocados a fortalecer la innovación.</t>
  </si>
  <si>
    <t>Formular, ejecutar, monitorear y difundir proyectos de innovación para solucionar las necesidades de la entidad.</t>
  </si>
  <si>
    <t xml:space="preserve">Contar con información documentada de gestión del conocimiento en los proyectos, que actualmente se encuentran en ejecución. </t>
  </si>
  <si>
    <t>Evaluar los resultados de los proyectos de innovación de la entidad.</t>
  </si>
  <si>
    <t xml:space="preserve">Contar con información documentada de resultados de los proyectos, que actualmente se encuentran en ejecución. </t>
  </si>
  <si>
    <t>Participar en eventos y actividades de innovación, además, divulgar los resultados de los proyectos de innovación de la entidad.</t>
  </si>
  <si>
    <t xml:space="preserve">Identificar las necesidades de investigación en la entidad, implementar acciones y evaluarlas. </t>
  </si>
  <si>
    <t xml:space="preserve">Contar con inventario de investigación en la entidad, implementar acciones y evaluarlas. </t>
  </si>
  <si>
    <t>Participar en eventos académicos nacionales o internacionales gestionados por la entidad como asistente o panelista (presentación de ponencias, artículos de investigación, asistencia activa).</t>
  </si>
  <si>
    <t>Participar en semilleros, equipos, grupos de investigación y/o redes académicas relacionadas con la misión de la entidad, además, publicar resultados.</t>
  </si>
  <si>
    <t>Evaluar el grado de acceso al conocimiento explícito de la entidad y el personal conoce las diferentes herramientas para acceder a él en tiempo real.</t>
  </si>
  <si>
    <t>Contar con encuestas tabuladas, donde se evalúe el grado de acceso al conocimiento explicito de la Entidad para los colaboradores.</t>
  </si>
  <si>
    <t>Identificar y evaluar el estado de funcionamiento de las herramientas de uso y apropiación del conocimiento.</t>
  </si>
  <si>
    <t>Recibir capacitación en oracle y Herramienas KMS.</t>
  </si>
  <si>
    <t>Evaluar herramienta de gestión de conocimiento KMS</t>
  </si>
  <si>
    <t>Contar con resultados de la evalaución de herramienta KMS</t>
  </si>
  <si>
    <t>Determinar el grado de interoperabilidad de las herramientas de uso y apropiación del conocimiento de la entidad.</t>
  </si>
  <si>
    <t>Informe de revisión  técnica de interoperabilidad de las herramientas.</t>
  </si>
  <si>
    <t>Priorizar las necesidades de tecnología para la gestión del conocimiento y la innovación en la entidad, contar con acciones a corto, mediano y largo plazo para su adecuada gestión y evaluarlas periódicamente.</t>
  </si>
  <si>
    <t>Contar con diagnóstico, Rescatar la Plataforma de capacitación virtual de TH.</t>
  </si>
  <si>
    <t>Contar con herramientas de analítica institucional para el tratamiento de datos conocidas y son usadas por el talento humano de la entidad .</t>
  </si>
  <si>
    <t>Realizar análsiis de datos a través de BI.</t>
  </si>
  <si>
    <t>Contar con parámetros y procedimientos para la recolección de datos de calidad que permitan llevar a cabo su análisis para la toma de decisiones basadas en evidencia.</t>
  </si>
  <si>
    <t xml:space="preserve">Implementar SISGESTION para el análisis de indicadores </t>
  </si>
  <si>
    <t>Contar con un inventario de análitica institucional.</t>
  </si>
  <si>
    <t>Contar con un plan de analítica de datos para la entidad.</t>
  </si>
  <si>
    <t>Desarrollar y fortalecer las habilidades y competencias del talento humano en materia de analítica institucional.</t>
  </si>
  <si>
    <t>Contar con personal capacitado  en analítica institucional.</t>
  </si>
  <si>
    <t>Desarrollar análisis descriptivos, predictivos y prospectivos de los resultados de su gestión para determinar el grado avance de las políticas a cargo de la entidad y toma acciones de mejora.</t>
  </si>
  <si>
    <t xml:space="preserve">Tener la capacida de desarrollar análisis descriptivos, predictivos y prospectivos de los resultados de su gestión para determinar el grado avance de las políticas a cargo de la entidad. </t>
  </si>
  <si>
    <t>Definir los indicadores de medición de madurez de la gestión del conocimiento y la innovación en la entidad, medir el grado de avance y analizar los resultados para definir un programa de gestión del conocimiento y la innovación, así también, llevar a cabo acciones de mejora.</t>
  </si>
  <si>
    <t>Contar con un indicador que mida la politica de gestión del conocimiento e innovación, e incluir en el POA.</t>
  </si>
  <si>
    <t xml:space="preserve">Contar con repositorios de información de fácil acceso y conocidos por el talento humano de la entidad, además de definir lineamientos para documentar las buenas prácticas y lecciones aprendidas.  </t>
  </si>
  <si>
    <t>Contar con Banco de éxitos de la ANM.</t>
  </si>
  <si>
    <t xml:space="preserve">Contar con estrategias y planes de comunicación para compartir y difundir el conocimiento que produce la entidad tanto al interior como al exterior de esta, a través de herramientas físicas y digitales. </t>
  </si>
  <si>
    <t xml:space="preserve">Participar con las buenas prácticas en sus proyectos de gestión en convocatorias o premios nacionales e internacional.  </t>
  </si>
  <si>
    <t>Desarrollar proyectos de aprendizaje en equipo (PAE) dentro de su planeación anual de acuerdo con las necesidades de conocimiento de la entidad. Evaluar los resultados para llevar a cabo acciones de mejora.</t>
  </si>
  <si>
    <t>Generar espacios formales e informales de cocreación que son reconocidos por el talento humano de la entidad.</t>
  </si>
  <si>
    <t>Contar con espacios formales e informales de cocreación que son reconocidos por el talento humano de la entidad.</t>
  </si>
  <si>
    <t xml:space="preserve">
Contar con espacios formales para compartir y retroalimentar su conocimiento en la programación de la entidad, evaluar su efectividad y llevar a cabo acciones de mejora.
</t>
  </si>
  <si>
    <t xml:space="preserve">
Participar en espacios nacionales e internacionales de gestión del conocimiento, documentarlos y compartir la experiencia al interior de la entidad.</t>
  </si>
  <si>
    <t>Participar activamente en redes de conocimiento, comunidades de práctica o equipos transversales para intercambiar experiencias, fomentar el aprendizaje y la innovación pública, además de plantear soluciones a problemas de la administración pública.</t>
  </si>
  <si>
    <t xml:space="preserve">Contar con alianzas para fomentar soluciones innovadoras, nuevos o mejorados métodos y tecnologías para la entidad. </t>
  </si>
  <si>
    <t>Mantener cooperación técnica con otras entidades, organismos o instituciones que potencien el conocimiento de la entidad y facilitar su intercambio.</t>
  </si>
  <si>
    <t>Convocar a mesa técnica, para Identificar, capturar, clasificar y organizar el conocimiento explícito de la entidad  en medios físicos y/o digitales.</t>
  </si>
  <si>
    <t>Realizar inventario del conocimiento tácito y explícito de la Entidad, con la participación de los responsables y/o delegados de cada uno de los procesos.</t>
  </si>
  <si>
    <t xml:space="preserve">Incluir dentro del inventario de conocimiento, el conocimiento relevante de la Entidad con el fin de dar tratamiento y gestionarlo. </t>
  </si>
  <si>
    <t>Identificar e incluir dentro de la matriz de riesgos de la vigencia 2020, los riesgos asociados a Gestión del Conocimiento e Innovación</t>
  </si>
  <si>
    <t>Alinear las necesidades de capacitación del PIC (Plan Institucional de Capacitación) con la Política de Gestión del Conocimiento.</t>
  </si>
  <si>
    <t>Revisar el procedimiento de gestión del cambio y alinear con la politica de Gestión del conocimiento e innovación, e incluir los métodos de creación e ideación.</t>
  </si>
  <si>
    <t>Proponer actividades de propuestas de funcionarios y contratistas en temas de innovación de la ANM y proponer esquema de bonificación no financiera</t>
  </si>
  <si>
    <t>Revisar el procedimiento de gestión del cambio y alinear con la politica de Gestión del conocimiento e innovación, e incluir las actividades de evaluación de resultados de los procesos de ideación e innovación.</t>
  </si>
  <si>
    <t xml:space="preserve">Documentar la gestión del conocimiento en los proyectos, que actualmente se encuentran en ejecución. </t>
  </si>
  <si>
    <t xml:space="preserve">Incluir dentro del PETIC componente de gestión del conocimiento e innovación en donde se desarrolle la estrategia de cultura organizacional orientada a la innovación en la Entidad. </t>
  </si>
  <si>
    <t>Incluir dentro del procedimiento de Gestión del Conocimiento e Innovación las actividades  a desarrollar para realizar los procesos de innovación en la ANM.</t>
  </si>
  <si>
    <t>Identificar grupos de investigación y/o redes académicas sectoriales donde podamos participar, para fortalecer el grupo de gestión del conocimiento e innovación.</t>
  </si>
  <si>
    <t>Incluir dentro del procedimiento de Gestión del conocimiento e innovación las actividades a desarrollar para la identificación de necesidades de investigación de los procesos de la ANM.</t>
  </si>
  <si>
    <t>Incluir dentro del PIC, la necesidad de participar en eventos académicos nacionales e internacionales.</t>
  </si>
  <si>
    <t>1, Identificar grupos de investigación y/o redes académicas sectoriales donde podamos participar, para fortalecer el grupo de gestión del conocimiento e innovación.
2, Incluir dentro del procedimiento de Gestión del conocimiento e innovación las actividades a desarrollar para la identificación de necesidades de investigación de los procesos de la ANM.</t>
  </si>
  <si>
    <t>Realizar dos (2) encuestas para evaluar el grado de acceso al conocimiento explicito de la Entidad para los colaboradores y documentar el resultado.</t>
  </si>
  <si>
    <t>Obtener asesoría de Innovación en Oracle</t>
  </si>
  <si>
    <t>Evaluar herramienta KMS</t>
  </si>
  <si>
    <t>Revisión técnica de interoperabilidad de las herramientas</t>
  </si>
  <si>
    <t>Buscar capacitación y colocar en marcha el análisis de datos a través de Businnes inteligente</t>
  </si>
  <si>
    <t xml:space="preserve">Implementación de SISGESTION para el análisis de indicadores </t>
  </si>
  <si>
    <t>Elaborar documento de la estrategia de gestión del conocimiento en donde se incluya inventario de analítica institucional.</t>
  </si>
  <si>
    <t>Revisar la pertinencia de la elaboración de un plan de analítica de datos para la toma de decisiones que es socializado y retroalimentado con el personal de la entidad.</t>
  </si>
  <si>
    <t>Identificar herramientas de análisis descriptivos, predictivos y prospectivos de los resultados de la gestión para determinar el grado de alcance de las políticas a cargo de la Entidad</t>
  </si>
  <si>
    <t>Diseñar los indicadores para la medición de la politica de gestión del conocimiento e innovación, e incluir en el POA.</t>
  </si>
  <si>
    <t>Concertar en mesa técnica la herramienta o repositorio de información que se va a utilizar para almacenar la información de Gestión del Conocimiento, Banco de éxitos de la ANM, incluir en el procedimiento.</t>
  </si>
  <si>
    <t>Revisar la funcionalidad de la intranet y potencializar los contenidos allí publicados.</t>
  </si>
  <si>
    <t>Participar con los proyectos innovadores de la ANM, en los eventos mencionados y que sean convocados.</t>
  </si>
  <si>
    <t>Incluir en el PIC 2020</t>
  </si>
  <si>
    <t xml:space="preserve">Incluir en el plan de bienestar e incentivos de la vigencia 2020, la generación de espacios de concreción </t>
  </si>
  <si>
    <t>Incluir dentro del procedimiento de gestión de conocimiento, los espacios formales para la difusión de la información institucional.</t>
  </si>
  <si>
    <t>Participar en los espacios convocados en materia de gestión del conocimiento y documentar y compartir la experiencia.</t>
  </si>
  <si>
    <t>Participar activamente en los espacios gestionados o invitados de redes de conocimiento, comunidades de práctica o equipos transversales para intercambiar experiencias, fomentar el aprendizaje y la innovación pública, además de plantear soluciones a problemas de la administración pública.</t>
  </si>
  <si>
    <t>Indagar y concertar actividades que permitan identificar posibles alianzas.</t>
  </si>
  <si>
    <t>Indagar Fortalecer la cooperación con entidades del sector a nivel nacional e internacional</t>
  </si>
  <si>
    <t>Se realizó mesa técnica en la cual se escucharon diferentes propuestas para abordar el inventario de gestión del conocimiento 14/08/2019.</t>
  </si>
  <si>
    <t>Fueron diseñadas las matrices para el levantamiento del inventario de conocimiento Explícito y Tácito. Se han realizado reuniones con las Areas de Talento Humano y OTI, para definir la información relevante que hará parte del inventario.</t>
  </si>
  <si>
    <t>Fueron diseñadas las matrices para el levantamiento del inventario de conocimiento Explícito y Tácito.</t>
  </si>
  <si>
    <t>Se incluirá dentro de la matrz de riesgos de la vigencia 2020 la fuga de conocimiento</t>
  </si>
  <si>
    <t>En el mes de octubre se adelantarán mesas de trabajo con Viceprsidentes, Jefes de Oficina y Coordinadores para identificar necesidades de capacitación</t>
  </si>
  <si>
    <t>No Iniciado</t>
  </si>
  <si>
    <t>Contar con funcionarios delegados de cada uno de los procesos para que particen en la implemenación de Gestión del Conocimeinto de la Entidad</t>
  </si>
  <si>
    <t xml:space="preserve">Se realizó la primera mesa técnica para hacer seguimietno al plan de gestión del conocimiento e innovación. Evidencia Mesa Tecnica Reunión 09/09/2019 </t>
  </si>
  <si>
    <t>Se está trabajando en la documentación del procedimiento de Gestión del Conocimiento y revisando y análisando las actividades comunes con Gestión del cambio.</t>
  </si>
  <si>
    <t>En proceso análisis de estrategias para participación de los funcionarios en temas de innovación</t>
  </si>
  <si>
    <t>No iniciado</t>
  </si>
  <si>
    <t>No iniciado.</t>
  </si>
  <si>
    <t>La actividad ya se asignó a Alvaro Echeverry, contratista que está desarrollando el PETIC y se está trabajando para consolidar la información de dicho capítulo dentro del documento.</t>
  </si>
  <si>
    <t>El procedimiento se está documentando, en el mismo se tendrán en cuenta actividades realacionadas con la implementación de procesos de Innovación en la ANM.</t>
  </si>
  <si>
    <t>Dentro de la formulación del PIC 2020 que está incluido en el Plan Estratégico, junto con las mesas de trabajo que se adelantarán se incluirán temas de innovación</t>
  </si>
  <si>
    <t>La ANM, ha participado en capacitaciones de Gestión del Conocimiento del DAFP y se han realizado reuniones de integración con el Ministerio de Minas y Energía. Las actividades para la identificación de necesidades de investigación serán incluídas en el procedimiento que se está documentando de Gestión del Conocimiento.</t>
  </si>
  <si>
    <t>El procedimiento se está documentando, en el mismo se tendrá en cuenta las actividades para identificar las necesidades de investigación en la ANM.</t>
  </si>
  <si>
    <t>Incluir componente de gestión del conocimiento en el POA, de la vigencia 2020.</t>
  </si>
  <si>
    <t>En la formulación del PIC2020 se incluirá cuando fuere lugar y los recursos lo permitan, la participación ene eventos académicos nacionales e internacionales</t>
  </si>
  <si>
    <t>Esta actividad se realizará una vez se cuenta con el inventario y repositorio de conocimiento explícito.</t>
  </si>
  <si>
    <t>Se contactó a Oracle y se está avanzando en los preparativos para realizar la capacitación.</t>
  </si>
  <si>
    <t>Se hizo una investigación inicial y se detectó una lista de 10 posibles compañías que ofrezcan el software: Zendesk Bloomfire Zoho Desk Bitrix24 ProProfs KnowledgeBase Atlassian Confluence ServiceNow Knowledge Management Inkling Knowledge Remedy Knowledge Management Guru</t>
  </si>
  <si>
    <t>El nuevo sistema ANNA remplazará varios de los sistemas actuales de la ANM, por tal razón se solicitó la lista de servicios que va a exponer y de esa forma proceder a revisar los sistemas faltantes.</t>
  </si>
  <si>
    <t>Elaborar un diagnóstico de necesidades de tecnológica para la gestión del conocimiento e innovación.</t>
  </si>
  <si>
    <t>Esta actividad está acogida dentro del PETIC en curso.</t>
  </si>
  <si>
    <t xml:space="preserve">Se genera herramienta en la aplicación GestinonA la cual está siendo manejada por la Vicepresidencia Administrativa y financiera en los temas de capacitación en inducción y reinducción, así como del Sistema de Seguridad y Salud en el trabajo </t>
  </si>
  <si>
    <t xml:space="preserve">Se documentaron los requerimiento de Sisgestión para el módulo de Proyectos, se espera salir a producción en enero de 2020. Con lo cual se espera recopilar datos e información y tener trazabilidad de los proyectos. </t>
  </si>
  <si>
    <t>Definir la analítica institucional que permita convertir los datos producidos por la entidad en conocimiento útil para la toma de decisiones por medio de su análisis.</t>
  </si>
  <si>
    <t>Se realizó reunión con OTI, están trabajando en la revisión de la pertinencia de un plan de analitica de datos 27/08/2019</t>
  </si>
  <si>
    <t>Ya se consiguió la asesoría con el Arquitecto Empresarial de la ANM y se realizó una presentción de la estrategia analítica a todos los CIO del sector.</t>
  </si>
  <si>
    <t>Se tendrá en cuenta tema de analítica institucional para PIC 2020</t>
  </si>
  <si>
    <t>1. Buscar asesoría en el manejo de herramientas de análisis de datos Bussines Intelligent.</t>
  </si>
  <si>
    <t>2. Incluir dentro del PIC, las necesidades de capacitación en analítica institucional.</t>
  </si>
  <si>
    <t>Se realizó reunion con OTI, para definir herramientas de analisis descriptivos, predictivos y prospectivos.</t>
  </si>
  <si>
    <t xml:space="preserve">Aún no se ha definido la Política de Gestión de Conocimiento y la madurez del sistema no ha permitido diseñar los Indicadores. </t>
  </si>
  <si>
    <t xml:space="preserve">La Agencia cuenta con un respositorio documental, el cual debe estar articulado al repositorio de Gestión del Conocimiento. Esto deberá estar definido dentro del modelo. </t>
  </si>
  <si>
    <t>No se reportó información por parte de la responsable de la acción.</t>
  </si>
  <si>
    <t>Se debe definir y propiciar los espacios de divulgación de experiencias, proyectos o prácticas relevantes que permita la creación de nuevos conocimientos.</t>
  </si>
  <si>
    <t xml:space="preserve">Se tendrá en cuenta para la construcción del PIC 2020, los proyectos de aprendizaje en equipo (PAE). </t>
  </si>
  <si>
    <t>Se tendra en cuenta para la construcción de PIC 2020, la generación de espacios de cocreación.</t>
  </si>
  <si>
    <t>Se ha avanzado en un 60% el procedimiento de Gestió del Conocimiento, donde se contempla la Difución de información.</t>
  </si>
  <si>
    <t>Definir los espacios de participación que permitan las acciones de generación y consolidación de las estrategias de gestión del conocimiento</t>
  </si>
  <si>
    <t>Participar en los eventos que propicien el relacionamiento de los actores del sector promoviendo la Gestión del Conocimiento.</t>
  </si>
  <si>
    <t>Generar alianzas estratégicas con el fin de obtener resultados positivos con impacto para todos los involucrados en Gestión del conocimiento</t>
  </si>
  <si>
    <t>CERRADAS</t>
  </si>
  <si>
    <t>PENDIENTE</t>
  </si>
  <si>
    <t>SALDO</t>
  </si>
  <si>
    <t>EJECUTADO</t>
  </si>
  <si>
    <t>Esperanza Caceres</t>
  </si>
  <si>
    <r>
      <t xml:space="preserve">Se realizó la identificación de partes interesadas y se esta documentado la caracterización de usuarios.
</t>
    </r>
    <r>
      <rPr>
        <sz val="10"/>
        <color rgb="FF00B0F0"/>
        <rFont val="Arial Narrow"/>
        <family val="2"/>
      </rPr>
      <t>Se realizo el ejercicio de caracterizacion de usuarios e identificacion de partes interesadas como insumo para la definciion de objetivos e iniciativas estrategicas que permitan dar respuesta a las necesidades y expectativas identificadas. Dentro del mapa estrategico esta incluida la dimension de posicionamineto que recoge las necesidades de nuestras partes interesadas. Así mismo el plan de accion que se construyo recoge las principales actividades que permiten a la entidad dar cumplimineto a los objetivos estrategicos.</t>
    </r>
  </si>
  <si>
    <r>
      <t xml:space="preserve">A la fecha se documentó la identificación de partes interesadas y se esta documentando la caracterización de partes interesadas.
</t>
    </r>
    <r>
      <rPr>
        <sz val="10"/>
        <color rgb="FF00B0F0"/>
        <rFont val="Arial Narrow"/>
        <family val="2"/>
      </rPr>
      <t xml:space="preserve">
La caracterización de partes interesadas, fue uno d elos insumos para la formulacion de la planeación estratégica y en la dimension de posicionamiento se establecieron dos indicadores relacionados con la atención a nuestro usuarios, lo cual va de la mano con la implementación del nuevo modelo de atención al ciudadano</t>
    </r>
    <r>
      <rPr>
        <sz val="10"/>
        <rFont val="Arial Narrow"/>
        <family val="2"/>
      </rPr>
      <t xml:space="preserve">.
</t>
    </r>
  </si>
  <si>
    <r>
      <t xml:space="preserve">El modelo de gestión para las capacidades producto del proyecto de reingeniería del BID es uno de los insumo dentro de la metodología que se esta construyendo para el diseño de planeación estratégica de la ANM.
</t>
    </r>
    <r>
      <rPr>
        <sz val="10"/>
        <color rgb="FF00B0F0"/>
        <rFont val="Arial Narrow"/>
        <family val="2"/>
      </rPr>
      <t xml:space="preserve">
Se tomaron de referencia el trabajo realizado en el proyecto de reingenieria, en relacion con las 2 capacidades intervenidas en el 2019 (Modelo de atencion al uduario y modelo de cartera) para el analisis de contexto e insumos para la definción de la planeacion estrategicade 8plan de acción) la entidad, adcional las capacidades intervenidas estan para implementacion en el 2020, en donde se tuvieron en cuenta las necesidades a nivel de TH, estructura, proceso, recursos y cultura conforme la viabilidad presupuestal con la que cuenta la entidad para esta vigencia. Asimismo, para el 2020 se continuara trabajando en dos capacidades nuevas productos de los diagnosticos realizados en el 2018. Todo este trabajo esta articulado con el plan estrategico de la entidad. </t>
    </r>
  </si>
  <si>
    <r>
      <t xml:space="preserve">Un equipo multidisciplinario designado por la Coordinadora de Planeación esta diseñando la metodóloga para la estructuración de la planeación estratégica de la Entidad, como parte de los insumos para el análisis de contexto interno y externo se está articulando el diagnóstico de capacidades que realizó el BID en la ANM. 
</t>
    </r>
    <r>
      <rPr>
        <sz val="10"/>
        <color rgb="FF00B0F0"/>
        <rFont val="Arial Narrow"/>
        <family val="2"/>
      </rPr>
      <t>Se tomaron de referencia el trabajo realizado en el proyecto de reingenieria, en relacion con las 2 capacidades intervenidas en el 2019 (Modelo de atencion al uduario y modelo de cartera) para el analisis de contexto e insumos para la definción de la planeacion estrategicade 8plan de acción) la entidad, adcional las capacidades intervenidas estan para implementacion en el 2020, en donde se tuvieron en cuenta las necesidades a nivel de TH, estructura, proceso, recursos y cultura conforme la viabilidad presupuestal con la que cuenta la entidad para esta vigencia.</t>
    </r>
  </si>
  <si>
    <r>
      <t xml:space="preserve">Se realizó la identificación de partes de interesadas y se esta documentando la caracterización de usuarios.
</t>
    </r>
    <r>
      <rPr>
        <sz val="10"/>
        <color rgb="FF00B0F0"/>
        <rFont val="Arial Narrow"/>
        <family val="2"/>
      </rPr>
      <t>Se definió la planeacion estrategica de la entidad basado en un analisis de contexto tanto interno como externo que tuvo encuenta: plan nacional de desarrollo, plan estratégico sectorial, iniciativas transformacionales, objetivo de desarrollo sostenbile, plan estrategico minero en construcción, el DOFA analizado por la entidad , los diagnosticos de analisis de capacidades, lianeamiento de la alta dirección, plan estrategico de tecnologia y demas planes institucionales. Adicional a lo anterior se desarrollaron mas de 15 mesas de trabjao para la definición de la propuesta, la cual termino de definir con el comite directivo y se tomaron en cuenta las recomendaciones del Consejo Directivo.</t>
    </r>
  </si>
  <si>
    <r>
      <t xml:space="preserve">Conforme el procedimiento de riesgos y oportunidades, con el análisis DOFA se priorizaron oportunidades y se relacionaron las acciones y proyectos de la ANM
</t>
    </r>
    <r>
      <rPr>
        <sz val="10"/>
        <color rgb="FF00B0F0"/>
        <rFont val="Arial Narrow"/>
        <family val="2"/>
      </rPr>
      <t>Se hizo el analisis de contexto de todos los riesgos de la entidad, los cuales fueron insumos para la Planeacion estrategica de la entidad al igual que la articulacion con el PND 2018-2022.</t>
    </r>
  </si>
  <si>
    <r>
      <t xml:space="preserve">Se inició la formulación de la metodología para el diseño de la planeación estratégico y se realizo una análisis de contexto de la Entidad. 
</t>
    </r>
    <r>
      <rPr>
        <sz val="10"/>
        <color rgb="FF00B0F0"/>
        <rFont val="Arial Narrow"/>
        <family val="2"/>
      </rPr>
      <t>Se definió la planeacion estrategica de la entidad basado en un analisis de contexto tanto interno como externo que tuvo encuenta: plan nacional de desarrollo, plan estratégico sectorial, iniciativas transformacionales, objetivo de desarrollo sostenbile, plan estrategico minero en construcción, el DOFA analizado por la entidad , los diagnosticos de analisis de capacidades, lianeamiento de la alta dirección, plan estrategico de tecnologia y demas planes institucionales. Respecto del Plan Nacional de Desarrollo se revisaron los lineamientos de las bases, así como el articulado que tiene relacion no solo con el tema de mineria, así como transformacion digital y eficiencia de la administración pública. Adicional a lo anterior se desarrollaron mas de 15 mesas de trabjao para la definición de la propuesta, la cual termino de definir con el comite directivo y se tomaron en cuenta las recomendaciones del Consejo Directivo.</t>
    </r>
  </si>
  <si>
    <r>
      <t xml:space="preserve">Un equipo multidisciplinario designado por la Coordinadora de Planeación diseñó la metodología  para la estructuración de la planeación estratégica de la Entidad. Como una de las primeras etapas se consolidó un DOFA de la ANM y se identificaron oportunidades , acciones y proyectos.
</t>
    </r>
    <r>
      <rPr>
        <sz val="10"/>
        <color rgb="FF00B0F0"/>
        <rFont val="Arial Narrow"/>
        <family val="2"/>
      </rPr>
      <t>Se definió la planeacion estrategica de la entidad basado en un analisis de contexto tanto interno como externo que tuvo encuenta: plan nacional de desarrollo, plan estratégico sectorial, iniciativas transformacionales, objetivo de desarrollo sostenbile, plan estrategico minero en construcción, el DOFA analizado por la entidad , los diagnosticos de analisis de capacidades, lianeamiento de la alta dirección, plan estrategico de tecnologia y demas planes institucionales. Adicional a lo anterior se desarrollaron mas de 15 mesas de trabjao para la definición de la propuesta, la cual termino de definir con el comite directivo y se tomaron en cuenta las recomendaciones del Consejo Directivo.</t>
    </r>
  </si>
  <si>
    <t xml:space="preserve">curso decreto politico gestion informnacion estadusica </t>
  </si>
  <si>
    <t>JUSTICIA DNP</t>
  </si>
  <si>
    <t>GIA POR EVA REDISEÑO ORGANIZACIONAL</t>
  </si>
  <si>
    <t xml:space="preserve">MIPG, sus políticas y líderes
El Modelo está compuesto por 17 políticas de gestión, lideradas por 11 entidades: Mejora Normativa, a cargo del Ministerio de Justicia y del Derecho; Gestión presupuestal, liderada por el Ministerio de Hacienda; Gobierno Digital, a cargo de MinTIC; Seguridad digital a cargo de la Presidencia de la República; Planeación institucional y Servicio al ciudadano, y Seguimiento y evaluación del desempeño institucional, bajo el liderazgo del DNP; Fortalecimiento organizacional y simplificación de procesos, a cargo de la Función Pública.
Así mismo, esta última entidad dirige las políticas de Talento humano, Participación ciudadana en la gestión pública, Integridad, Racionalización de trámites y Gestión del conocimiento y la innovación; en coordinación con la Contaduría General de la Nación dirige las políticas de Control interno y, con la Secretaría de Transparencia del DAPRE lidera la política de Transparencia, acceso a la información pública y lucha contra la corrupción.
Finalmente, se registran las políticas de Gestión documental, a cargo del Archivo General de la Nación, y de Defensa Jurídica, a cargo de la Agencia Nacional para la Defensa Jurídica del Estado.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</si>
</sst>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00"/>
    <numFmt numFmtId="165" formatCode="d\.m"/>
    <numFmt numFmtId="166" formatCode="0.0000"/>
  </numFmts>
  <fonts count="128">
    <font>
      <sz val="11"/>
      <color rgb="FF000000"/>
      <name val="Calibri"/>
    </font>
    <font>
      <sz val="11"/>
      <color theme="1"/>
      <name val="Calibri"/>
      <family val="2"/>
      <scheme val="minor"/>
    </font>
    <font>
      <b/>
      <sz val="11"/>
      <color rgb="FF000000"/>
      <name val="Arial"/>
      <family val="2"/>
    </font>
    <font>
      <sz val="11"/>
      <name val="Calibri"/>
      <family val="2"/>
    </font>
    <font>
      <b/>
      <sz val="9"/>
      <color rgb="FF000000"/>
      <name val="Arial"/>
      <family val="2"/>
    </font>
    <font>
      <sz val="9"/>
      <color rgb="FF000000"/>
      <name val="Arial"/>
      <family val="2"/>
    </font>
    <font>
      <sz val="9"/>
      <name val="Arial"/>
      <family val="2"/>
    </font>
    <font>
      <sz val="48"/>
      <color rgb="FF548135"/>
      <name val="Federo"/>
    </font>
    <font>
      <sz val="22"/>
      <color rgb="FF1E4E79"/>
      <name val="Federo"/>
    </font>
    <font>
      <b/>
      <sz val="18"/>
      <color rgb="FFFF0000"/>
      <name val="Calibri"/>
      <family val="2"/>
    </font>
    <font>
      <b/>
      <sz val="18"/>
      <name val="Calibri"/>
      <family val="2"/>
    </font>
    <font>
      <sz val="10"/>
      <name val="Federo"/>
    </font>
    <font>
      <b/>
      <sz val="18"/>
      <color rgb="FF000000"/>
      <name val="Calibri"/>
      <family val="2"/>
    </font>
    <font>
      <b/>
      <sz val="18"/>
      <name val="Arial"/>
      <family val="2"/>
    </font>
    <font>
      <sz val="11"/>
      <color rgb="FF000000"/>
      <name val="Arial"/>
      <family val="2"/>
    </font>
    <font>
      <b/>
      <sz val="10"/>
      <name val="Arial"/>
      <family val="2"/>
    </font>
    <font>
      <b/>
      <sz val="18"/>
      <color rgb="FFA8D08D"/>
      <name val="Federo"/>
    </font>
    <font>
      <b/>
      <sz val="20"/>
      <color rgb="FF000000"/>
      <name val="Calibri"/>
      <family val="2"/>
    </font>
    <font>
      <sz val="24"/>
      <color rgb="FFF4B083"/>
      <name val="Federo"/>
    </font>
    <font>
      <sz val="28"/>
      <color rgb="FF9F3168"/>
      <name val="Federo"/>
    </font>
    <font>
      <b/>
      <sz val="14"/>
      <name val="Arial"/>
      <family val="2"/>
    </font>
    <font>
      <b/>
      <sz val="18"/>
      <color rgb="FF9E3251"/>
      <name val="Federo"/>
    </font>
    <font>
      <sz val="27"/>
      <color rgb="FF00B0F0"/>
      <name val="Federo"/>
    </font>
    <font>
      <sz val="12"/>
      <color rgb="FF000000"/>
      <name val="Calibri"/>
      <family val="2"/>
    </font>
    <font>
      <b/>
      <sz val="14"/>
      <color rgb="FF2E75B5"/>
      <name val="Federo"/>
    </font>
    <font>
      <b/>
      <sz val="18"/>
      <color rgb="FF2F5496"/>
      <name val="Federo"/>
    </font>
    <font>
      <sz val="14"/>
      <color rgb="FF000000"/>
      <name val="Calibri"/>
      <family val="2"/>
    </font>
    <font>
      <sz val="28"/>
      <color rgb="FFC55A11"/>
      <name val="Federo"/>
    </font>
    <font>
      <sz val="26"/>
      <color rgb="FFD53503"/>
      <name val="Federo"/>
    </font>
    <font>
      <b/>
      <sz val="18"/>
      <color rgb="FF833C0B"/>
      <name val="Federo"/>
    </font>
    <font>
      <b/>
      <sz val="18"/>
      <color rgb="FFFF0000"/>
      <name val="Federo"/>
    </font>
    <font>
      <sz val="48"/>
      <color rgb="FFFFC000"/>
      <name val="Federo"/>
    </font>
    <font>
      <sz val="26"/>
      <color rgb="FF1E4E79"/>
      <name val="Federo"/>
    </font>
    <font>
      <b/>
      <sz val="18"/>
      <color rgb="FFBF9000"/>
      <name val="Federo"/>
    </font>
    <font>
      <b/>
      <sz val="20"/>
      <name val="Arial"/>
      <family val="2"/>
    </font>
    <font>
      <sz val="9"/>
      <color rgb="FFFF0000"/>
      <name val="Calibri"/>
      <family val="2"/>
    </font>
    <font>
      <b/>
      <sz val="18"/>
      <color rgb="FF2E75B5"/>
      <name val="Federo"/>
    </font>
    <font>
      <sz val="36"/>
      <color rgb="FF92D050"/>
      <name val="Federo"/>
    </font>
    <font>
      <sz val="12"/>
      <name val="Federo"/>
    </font>
    <font>
      <sz val="16"/>
      <name val="Federo"/>
    </font>
    <font>
      <sz val="22"/>
      <color rgb="FF548135"/>
      <name val="Federo"/>
    </font>
    <font>
      <sz val="16"/>
      <color rgb="FF000000"/>
      <name val="Calibri"/>
      <family val="2"/>
    </font>
    <font>
      <b/>
      <sz val="11"/>
      <color rgb="FF000000"/>
      <name val="Calibri"/>
      <family val="2"/>
    </font>
    <font>
      <sz val="11"/>
      <name val="Federo"/>
    </font>
    <font>
      <b/>
      <sz val="14"/>
      <color rgb="FF000000"/>
      <name val="Calibri"/>
      <family val="2"/>
    </font>
    <font>
      <b/>
      <sz val="12"/>
      <color rgb="FF000000"/>
      <name val="Calibri"/>
      <family val="2"/>
    </font>
    <font>
      <sz val="36"/>
      <color rgb="FF00B050"/>
      <name val="Federo"/>
    </font>
    <font>
      <sz val="10"/>
      <color rgb="FF00B050"/>
      <name val="Federo"/>
    </font>
    <font>
      <sz val="11"/>
      <color rgb="FF000000"/>
      <name val="Federo"/>
    </font>
    <font>
      <sz val="28"/>
      <color rgb="FF00B050"/>
      <name val="Federo"/>
    </font>
    <font>
      <sz val="10"/>
      <color rgb="FF000000"/>
      <name val="Calibri"/>
      <family val="2"/>
    </font>
    <font>
      <b/>
      <sz val="10"/>
      <color rgb="FF000000"/>
      <name val="Calibri"/>
      <family val="2"/>
    </font>
    <font>
      <b/>
      <sz val="11"/>
      <color rgb="FFFF0000"/>
      <name val="Calibri"/>
      <family val="2"/>
    </font>
    <font>
      <sz val="11"/>
      <name val="Calibri"/>
      <family val="2"/>
    </font>
    <font>
      <sz val="36"/>
      <color rgb="FF9F3168"/>
      <name val="Federo"/>
    </font>
    <font>
      <sz val="36"/>
      <color rgb="FF00B0F0"/>
      <name val="Federo"/>
    </font>
    <font>
      <sz val="11"/>
      <color rgb="FFFF0000"/>
      <name val="Calibri"/>
      <family val="2"/>
    </font>
    <font>
      <sz val="11"/>
      <color rgb="FFFFD965"/>
      <name val="Federo"/>
    </font>
    <font>
      <sz val="36"/>
      <color rgb="FF4FD1FF"/>
      <name val="Federo"/>
    </font>
    <font>
      <sz val="36"/>
      <color rgb="FF2F5496"/>
      <name val="Federo"/>
    </font>
    <font>
      <sz val="36"/>
      <color rgb="FF8EAADB"/>
      <name val="Federo"/>
    </font>
    <font>
      <sz val="7"/>
      <color rgb="FF548135"/>
      <name val="Arial"/>
      <family val="2"/>
    </font>
    <font>
      <sz val="36"/>
      <color rgb="FF38DAF0"/>
      <name val="Federo"/>
    </font>
    <font>
      <sz val="9"/>
      <name val="Federo"/>
    </font>
    <font>
      <u/>
      <sz val="10"/>
      <color rgb="FF000000"/>
      <name val="Calibri"/>
      <family val="2"/>
    </font>
    <font>
      <sz val="36"/>
      <color rgb="FF069CBA"/>
      <name val="Federo"/>
    </font>
    <font>
      <sz val="36"/>
      <color rgb="FFC55A11"/>
      <name val="Federo"/>
    </font>
    <font>
      <u/>
      <sz val="10"/>
      <color rgb="FF000000"/>
      <name val="Calibri"/>
      <family val="2"/>
    </font>
    <font>
      <sz val="36"/>
      <color rgb="FFC00000"/>
      <name val="Federo"/>
    </font>
    <font>
      <sz val="16"/>
      <color rgb="FF000000"/>
      <name val="Federo"/>
    </font>
    <font>
      <sz val="10"/>
      <color rgb="FF548135"/>
      <name val="Federo"/>
    </font>
    <font>
      <b/>
      <sz val="12"/>
      <name val="Calibri"/>
      <family val="2"/>
    </font>
    <font>
      <sz val="28"/>
      <color rgb="FFF96C61"/>
      <name val="Federo"/>
    </font>
    <font>
      <u/>
      <sz val="10"/>
      <color rgb="FF000000"/>
      <name val="Calibri"/>
      <family val="2"/>
    </font>
    <font>
      <u/>
      <sz val="10"/>
      <color rgb="FF000000"/>
      <name val="Calibri"/>
      <family val="2"/>
    </font>
    <font>
      <b/>
      <sz val="14"/>
      <color rgb="FFF96C61"/>
      <name val="Calibri"/>
      <family val="2"/>
    </font>
    <font>
      <u/>
      <sz val="10"/>
      <color rgb="FF000000"/>
      <name val="Calibri"/>
      <family val="2"/>
    </font>
    <font>
      <u/>
      <sz val="10"/>
      <color rgb="FF000000"/>
      <name val="Calibri"/>
      <family val="2"/>
    </font>
    <font>
      <sz val="36"/>
      <color rgb="FF1F3864"/>
      <name val="Federo"/>
    </font>
    <font>
      <sz val="11"/>
      <color rgb="FFBF9000"/>
      <name val="Federo"/>
    </font>
    <font>
      <u/>
      <sz val="10"/>
      <color rgb="FF000000"/>
      <name val="Calibri"/>
      <family val="2"/>
    </font>
    <font>
      <b/>
      <sz val="16"/>
      <color rgb="FFEE9492"/>
      <name val="Calibri"/>
      <family val="2"/>
    </font>
    <font>
      <b/>
      <sz val="14"/>
      <color rgb="FFEE9492"/>
      <name val="Calibri"/>
      <family val="2"/>
    </font>
    <font>
      <sz val="36"/>
      <color rgb="FF5D84CB"/>
      <name val="Federo"/>
    </font>
    <font>
      <sz val="11"/>
      <color rgb="FF548135"/>
      <name val="Calibri"/>
      <family val="2"/>
    </font>
    <font>
      <sz val="9"/>
      <color rgb="FF000000"/>
      <name val="Arial"/>
      <family val="2"/>
    </font>
    <font>
      <sz val="10"/>
      <name val="Arial Narrow"/>
      <family val="2"/>
    </font>
    <font>
      <b/>
      <sz val="9"/>
      <color indexed="81"/>
      <name val="Tahoma"/>
      <family val="2"/>
    </font>
    <font>
      <sz val="9"/>
      <color indexed="81"/>
      <name val="Tahoma"/>
      <family val="2"/>
    </font>
    <font>
      <sz val="11"/>
      <color rgb="FF000000"/>
      <name val="Arial Narrow"/>
      <family val="2"/>
    </font>
    <font>
      <sz val="36"/>
      <color rgb="FFD1699D"/>
      <name val="Arial Narrow"/>
      <family val="2"/>
    </font>
    <font>
      <sz val="12"/>
      <name val="Arial Narrow"/>
      <family val="2"/>
    </font>
    <font>
      <sz val="16"/>
      <name val="Arial Narrow"/>
      <family val="2"/>
    </font>
    <font>
      <b/>
      <sz val="11"/>
      <color rgb="FF000000"/>
      <name val="Arial Narrow"/>
      <family val="2"/>
    </font>
    <font>
      <sz val="22"/>
      <color rgb="FF548135"/>
      <name val="Arial Narrow"/>
      <family val="2"/>
    </font>
    <font>
      <sz val="11"/>
      <name val="Arial Narrow"/>
      <family val="2"/>
    </font>
    <font>
      <b/>
      <sz val="14"/>
      <color rgb="FF000000"/>
      <name val="Arial Narrow"/>
      <family val="2"/>
    </font>
    <font>
      <b/>
      <sz val="12"/>
      <color rgb="FF000000"/>
      <name val="Arial Narrow"/>
      <family val="2"/>
    </font>
    <font>
      <sz val="10"/>
      <color rgb="FF000000"/>
      <name val="Arial Narrow"/>
      <family val="2"/>
    </font>
    <font>
      <b/>
      <sz val="12"/>
      <color rgb="FF000000"/>
      <name val="Calibri"/>
      <family val="2"/>
    </font>
    <font>
      <sz val="10"/>
      <color rgb="FF000000"/>
      <name val="Calibri"/>
      <family val="2"/>
    </font>
    <font>
      <b/>
      <sz val="11"/>
      <name val="Federo"/>
    </font>
    <font>
      <sz val="11"/>
      <color rgb="FF000000"/>
      <name val="Calibri"/>
      <family val="2"/>
    </font>
    <font>
      <b/>
      <sz val="11"/>
      <name val="Arial Narrow"/>
      <family val="2"/>
    </font>
    <font>
      <sz val="36"/>
      <name val="Arial Narrow"/>
      <family val="2"/>
    </font>
    <font>
      <sz val="22"/>
      <name val="Arial Narrow"/>
      <family val="2"/>
    </font>
    <font>
      <b/>
      <sz val="14"/>
      <name val="Arial Narrow"/>
      <family val="2"/>
    </font>
    <font>
      <b/>
      <sz val="12"/>
      <name val="Arial Narrow"/>
      <family val="2"/>
    </font>
    <font>
      <sz val="9"/>
      <color rgb="FFFF0000"/>
      <name val="Arial"/>
      <family val="2"/>
    </font>
    <font>
      <sz val="9"/>
      <name val="Arial"/>
      <family val="2"/>
    </font>
    <font>
      <b/>
      <sz val="11"/>
      <color rgb="FF000000"/>
      <name val="Calibri"/>
      <family val="2"/>
    </font>
    <font>
      <b/>
      <sz val="11"/>
      <color rgb="FFFF0000"/>
      <name val="Calibri"/>
      <family val="2"/>
    </font>
    <font>
      <b/>
      <sz val="10"/>
      <name val="Arial Narrow"/>
      <family val="2"/>
    </font>
    <font>
      <sz val="11"/>
      <color rgb="FF000000"/>
      <name val="Calibri"/>
      <family val="2"/>
    </font>
    <font>
      <sz val="11"/>
      <color rgb="FFFF0000"/>
      <name val="Calibri"/>
      <family val="2"/>
    </font>
    <font>
      <b/>
      <sz val="10"/>
      <color rgb="FF000000"/>
      <name val="Arial Narrow"/>
      <family val="2"/>
    </font>
    <font>
      <sz val="11"/>
      <name val="Calibri"/>
      <family val="2"/>
    </font>
    <font>
      <sz val="10"/>
      <name val="Calibri"/>
      <family val="2"/>
    </font>
    <font>
      <sz val="10"/>
      <color rgb="FFFF0000"/>
      <name val="Arial Narrow"/>
      <family val="2"/>
    </font>
    <font>
      <sz val="10"/>
      <color rgb="FFFF0000"/>
      <name val="Calibri"/>
      <family val="2"/>
    </font>
    <font>
      <sz val="12"/>
      <color rgb="FFFF0000"/>
      <name val="Arial Narrow"/>
      <family val="2"/>
    </font>
    <font>
      <sz val="11"/>
      <color rgb="FFFF0000"/>
      <name val="Arial Narrow"/>
      <family val="2"/>
    </font>
    <font>
      <sz val="12"/>
      <color rgb="FFFF0000"/>
      <name val="Federo"/>
    </font>
    <font>
      <sz val="13"/>
      <color rgb="FFFF0000"/>
      <name val="Calibri"/>
      <family val="2"/>
    </font>
    <font>
      <sz val="11"/>
      <color rgb="FFFF0000"/>
      <name val="Federo"/>
    </font>
    <font>
      <sz val="10"/>
      <color rgb="FF00B0F0"/>
      <name val="Arial Narrow"/>
      <family val="2"/>
    </font>
    <font>
      <sz val="11"/>
      <color theme="1"/>
      <name val="Calibri"/>
      <family val="2"/>
    </font>
    <font>
      <b/>
      <sz val="14"/>
      <color theme="1"/>
      <name val="Calibri"/>
      <family val="2"/>
    </font>
  </fonts>
  <fills count="55">
    <fill>
      <patternFill patternType="none"/>
    </fill>
    <fill>
      <patternFill patternType="gray125"/>
    </fill>
    <fill>
      <patternFill patternType="solid">
        <fgColor rgb="FF4472C4"/>
        <bgColor rgb="FF4472C4"/>
      </patternFill>
    </fill>
    <fill>
      <patternFill patternType="solid">
        <fgColor rgb="FFA8D08D"/>
        <bgColor rgb="FFA8D08D"/>
      </patternFill>
    </fill>
    <fill>
      <patternFill patternType="solid">
        <fgColor rgb="FF92D050"/>
        <bgColor rgb="FF92D050"/>
      </patternFill>
    </fill>
    <fill>
      <patternFill patternType="solid">
        <fgColor rgb="FF00B050"/>
        <bgColor rgb="FF00B050"/>
      </patternFill>
    </fill>
    <fill>
      <patternFill patternType="solid">
        <fgColor rgb="FFD1699D"/>
        <bgColor rgb="FFD1699D"/>
      </patternFill>
    </fill>
    <fill>
      <patternFill patternType="solid">
        <fgColor rgb="FFF4B083"/>
        <bgColor rgb="FFF4B083"/>
      </patternFill>
    </fill>
    <fill>
      <patternFill patternType="solid">
        <fgColor rgb="FFEEEE6E"/>
        <bgColor rgb="FFEEEE6E"/>
      </patternFill>
    </fill>
    <fill>
      <patternFill patternType="solid">
        <fgColor rgb="FFC5E0B3"/>
        <bgColor rgb="FFC5E0B3"/>
      </patternFill>
    </fill>
    <fill>
      <patternFill patternType="solid">
        <fgColor rgb="FFFFC000"/>
        <bgColor rgb="FFFFC000"/>
      </patternFill>
    </fill>
    <fill>
      <patternFill patternType="solid">
        <fgColor rgb="FF9F3168"/>
        <bgColor rgb="FF9F3168"/>
      </patternFill>
    </fill>
    <fill>
      <patternFill patternType="solid">
        <fgColor rgb="FF93E3FF"/>
        <bgColor rgb="FF93E3FF"/>
      </patternFill>
    </fill>
    <fill>
      <patternFill patternType="solid">
        <fgColor rgb="FF00B0F0"/>
        <bgColor rgb="FF00B0F0"/>
      </patternFill>
    </fill>
    <fill>
      <patternFill patternType="solid">
        <fgColor rgb="FFFF3B3B"/>
        <bgColor rgb="FFFF3B3B"/>
      </patternFill>
    </fill>
    <fill>
      <patternFill patternType="solid">
        <fgColor rgb="FFFEF2CB"/>
        <bgColor rgb="FFFEF2CB"/>
      </patternFill>
    </fill>
    <fill>
      <patternFill patternType="solid">
        <fgColor rgb="FF4FD1FF"/>
        <bgColor rgb="FF4FD1FF"/>
      </patternFill>
    </fill>
    <fill>
      <patternFill patternType="solid">
        <fgColor rgb="FF2F5496"/>
        <bgColor rgb="FF2F5496"/>
      </patternFill>
    </fill>
    <fill>
      <patternFill patternType="solid">
        <fgColor rgb="FF8EAADB"/>
        <bgColor rgb="FF8EAADB"/>
      </patternFill>
    </fill>
    <fill>
      <patternFill patternType="solid">
        <fgColor rgb="FF77EDF3"/>
        <bgColor rgb="FF77EDF3"/>
      </patternFill>
    </fill>
    <fill>
      <patternFill patternType="solid">
        <fgColor rgb="FF5D84CB"/>
        <bgColor rgb="FF5D84CB"/>
      </patternFill>
    </fill>
    <fill>
      <patternFill patternType="solid">
        <fgColor rgb="FF069CBA"/>
        <bgColor rgb="FF069CBA"/>
      </patternFill>
    </fill>
    <fill>
      <patternFill patternType="solid">
        <fgColor rgb="FFC55A11"/>
        <bgColor rgb="FFC55A11"/>
      </patternFill>
    </fill>
    <fill>
      <patternFill patternType="solid">
        <fgColor rgb="FFF83F2C"/>
        <bgColor rgb="FFF83F2C"/>
      </patternFill>
    </fill>
    <fill>
      <patternFill patternType="solid">
        <fgColor rgb="FFC00000"/>
        <bgColor rgb="FFC00000"/>
      </patternFill>
    </fill>
    <fill>
      <patternFill patternType="solid">
        <fgColor rgb="FFF96C61"/>
        <bgColor rgb="FFF96C61"/>
      </patternFill>
    </fill>
    <fill>
      <patternFill patternType="solid">
        <fgColor rgb="FF2E75B5"/>
        <bgColor rgb="FF2E75B5"/>
      </patternFill>
    </fill>
    <fill>
      <patternFill patternType="solid">
        <fgColor rgb="FFFFE598"/>
        <bgColor rgb="FFFFE598"/>
      </patternFill>
    </fill>
    <fill>
      <patternFill patternType="solid">
        <fgColor rgb="FFFFD965"/>
        <bgColor rgb="FFFFD965"/>
      </patternFill>
    </fill>
    <fill>
      <patternFill patternType="solid">
        <fgColor rgb="FFE2EFD9"/>
        <bgColor rgb="FFE2EFD9"/>
      </patternFill>
    </fill>
    <fill>
      <patternFill patternType="solid">
        <fgColor rgb="FFFBE4D5"/>
        <bgColor rgb="FFFBE4D5"/>
      </patternFill>
    </fill>
    <fill>
      <patternFill patternType="solid">
        <fgColor rgb="FFEA9ACF"/>
        <bgColor rgb="FFEA9ACF"/>
      </patternFill>
    </fill>
    <fill>
      <patternFill patternType="solid">
        <fgColor rgb="FFEA9999"/>
        <bgColor rgb="FFEA9999"/>
      </patternFill>
    </fill>
    <fill>
      <patternFill patternType="solid">
        <fgColor rgb="FFBDEEFF"/>
        <bgColor rgb="FFBDEEFF"/>
      </patternFill>
    </fill>
    <fill>
      <patternFill patternType="solid">
        <fgColor rgb="FFB4C6E7"/>
        <bgColor rgb="FFB4C6E7"/>
      </patternFill>
    </fill>
    <fill>
      <patternFill patternType="solid">
        <fgColor rgb="FFAED8F4"/>
        <bgColor rgb="FFAED8F4"/>
      </patternFill>
    </fill>
    <fill>
      <patternFill patternType="solid">
        <fgColor rgb="FF38DAF0"/>
        <bgColor rgb="FF38DAF0"/>
      </patternFill>
    </fill>
    <fill>
      <patternFill patternType="solid">
        <fgColor rgb="FFFDD5A9"/>
        <bgColor rgb="FFFDD5A9"/>
      </patternFill>
    </fill>
    <fill>
      <patternFill patternType="solid">
        <fgColor rgb="FFEE9492"/>
        <bgColor rgb="FFEE9492"/>
      </patternFill>
    </fill>
    <fill>
      <patternFill patternType="solid">
        <fgColor rgb="FFC5D3ED"/>
        <bgColor rgb="FFC5D3ED"/>
      </patternFill>
    </fill>
    <fill>
      <patternFill patternType="solid">
        <fgColor rgb="FF93C47D"/>
        <bgColor rgb="FF93C47D"/>
      </patternFill>
    </fill>
    <fill>
      <patternFill patternType="solid">
        <fgColor theme="0"/>
        <bgColor indexed="64"/>
      </patternFill>
    </fill>
    <fill>
      <patternFill patternType="solid">
        <fgColor theme="0"/>
        <bgColor rgb="FFD1699D"/>
      </patternFill>
    </fill>
    <fill>
      <patternFill patternType="solid">
        <fgColor theme="4" tint="-0.249977111117893"/>
        <bgColor rgb="FFF96C61"/>
      </patternFill>
    </fill>
    <fill>
      <patternFill patternType="solid">
        <fgColor rgb="FFFFFF00"/>
        <bgColor rgb="FFE2EFD9"/>
      </patternFill>
    </fill>
    <fill>
      <patternFill patternType="solid">
        <fgColor theme="4" tint="-0.249977111117893"/>
        <bgColor rgb="FFD1699D"/>
      </patternFill>
    </fill>
    <fill>
      <patternFill patternType="solid">
        <fgColor rgb="FF00B0F0"/>
        <bgColor rgb="FFEA9ACF"/>
      </patternFill>
    </fill>
    <fill>
      <patternFill patternType="solid">
        <fgColor rgb="FF00B0F0"/>
        <bgColor rgb="FFFBE4D5"/>
      </patternFill>
    </fill>
    <fill>
      <patternFill patternType="solid">
        <fgColor theme="4" tint="0.59999389629810485"/>
        <bgColor rgb="FFF4B083"/>
      </patternFill>
    </fill>
    <fill>
      <patternFill patternType="solid">
        <fgColor theme="5" tint="-0.249977111117893"/>
        <bgColor indexed="64"/>
      </patternFill>
    </fill>
    <fill>
      <patternFill patternType="solid">
        <fgColor theme="5" tint="-0.249977111117893"/>
        <bgColor rgb="FFC55A11"/>
      </patternFill>
    </fill>
    <fill>
      <patternFill patternType="solid">
        <fgColor rgb="FFFFCCFF"/>
        <bgColor indexed="64"/>
      </patternFill>
    </fill>
    <fill>
      <patternFill patternType="solid">
        <fgColor rgb="FFFFFF00"/>
        <bgColor indexed="64"/>
      </patternFill>
    </fill>
    <fill>
      <patternFill patternType="solid">
        <fgColor theme="0"/>
        <bgColor rgb="FF8EAADB"/>
      </patternFill>
    </fill>
    <fill>
      <patternFill patternType="solid">
        <fgColor theme="7" tint="0.79998168889431442"/>
        <bgColor indexed="64"/>
      </patternFill>
    </fill>
  </fills>
  <borders count="118">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right style="medium">
        <color rgb="FF000000"/>
      </right>
      <top style="medium">
        <color rgb="FF000000"/>
      </top>
      <bottom/>
      <diagonal/>
    </border>
    <border>
      <left/>
      <right/>
      <top style="medium">
        <color rgb="FF000000"/>
      </top>
      <bottom style="medium">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bottom style="thin">
        <color rgb="FF000000"/>
      </bottom>
      <diagonal/>
    </border>
    <border>
      <left style="medium">
        <color rgb="FF000000"/>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style="thin">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style="thin">
        <color rgb="FF000000"/>
      </top>
      <bottom style="thin">
        <color rgb="FF000000"/>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medium">
        <color rgb="FF000000"/>
      </left>
      <right/>
      <top/>
      <bottom style="thin">
        <color rgb="FF000000"/>
      </bottom>
      <diagonal/>
    </border>
    <border>
      <left style="thin">
        <color rgb="FF000000"/>
      </left>
      <right style="thin">
        <color rgb="FF000000"/>
      </right>
      <top/>
      <bottom/>
      <diagonal/>
    </border>
    <border>
      <left style="medium">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top/>
      <bottom/>
      <diagonal/>
    </border>
    <border>
      <left style="thin">
        <color rgb="FF000000"/>
      </left>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rgb="FF000000"/>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indexed="64"/>
      </left>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medium">
        <color indexed="64"/>
      </left>
      <right style="medium">
        <color rgb="FF000000"/>
      </right>
      <top style="medium">
        <color indexed="64"/>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indexed="64"/>
      </left>
      <right style="medium">
        <color rgb="FF000000"/>
      </right>
      <top/>
      <bottom style="medium">
        <color indexed="64"/>
      </bottom>
      <diagonal/>
    </border>
    <border>
      <left style="thin">
        <color indexed="64"/>
      </left>
      <right/>
      <top/>
      <bottom/>
      <diagonal/>
    </border>
  </borders>
  <cellStyleXfs count="3">
    <xf numFmtId="0" fontId="0" fillId="0" borderId="0"/>
    <xf numFmtId="43" fontId="113" fillId="0" borderId="0" applyFont="0" applyFill="0" applyBorder="0" applyAlignment="0" applyProtection="0"/>
    <xf numFmtId="0" fontId="1" fillId="0" borderId="83"/>
  </cellStyleXfs>
  <cellXfs count="794">
    <xf numFmtId="0" fontId="0" fillId="0" borderId="0" xfId="0" applyFont="1" applyAlignment="1"/>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5" fillId="0" borderId="9" xfId="0" applyFont="1" applyBorder="1" applyAlignment="1">
      <alignment horizontal="center" vertical="center" wrapText="1"/>
    </xf>
    <xf numFmtId="0" fontId="5" fillId="4" borderId="11"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5" borderId="17"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1" xfId="0" applyFont="1" applyBorder="1" applyAlignment="1">
      <alignment horizontal="center" vertical="center" wrapText="1"/>
    </xf>
    <xf numFmtId="0" fontId="5" fillId="6" borderId="11" xfId="0" applyFont="1" applyFill="1" applyBorder="1" applyAlignment="1">
      <alignment horizontal="center" vertical="center" wrapText="1"/>
    </xf>
    <xf numFmtId="0" fontId="8" fillId="0" borderId="0" xfId="0" applyFont="1" applyAlignment="1">
      <alignment vertical="center" wrapText="1"/>
    </xf>
    <xf numFmtId="0" fontId="5" fillId="0" borderId="23" xfId="0" applyFont="1" applyBorder="1" applyAlignment="1">
      <alignment horizontal="center" vertical="center" wrapText="1"/>
    </xf>
    <xf numFmtId="0" fontId="0" fillId="0" borderId="0" xfId="0" applyFont="1"/>
    <xf numFmtId="0" fontId="11" fillId="0" borderId="4" xfId="0" applyFont="1" applyBorder="1" applyAlignment="1">
      <alignment horizontal="center" vertical="center" wrapText="1"/>
    </xf>
    <xf numFmtId="2" fontId="13" fillId="9" borderId="26" xfId="0" applyNumberFormat="1" applyFont="1" applyFill="1" applyBorder="1" applyAlignment="1">
      <alignment horizontal="center" vertical="center" wrapText="1"/>
    </xf>
    <xf numFmtId="0" fontId="14" fillId="11" borderId="27" xfId="0" applyFont="1" applyFill="1" applyBorder="1" applyAlignment="1">
      <alignment horizontal="center" vertical="center" wrapText="1"/>
    </xf>
    <xf numFmtId="2" fontId="15" fillId="9" borderId="26" xfId="0" applyNumberFormat="1" applyFont="1" applyFill="1" applyBorder="1" applyAlignment="1">
      <alignment horizontal="center" vertical="center" wrapText="1"/>
    </xf>
    <xf numFmtId="0" fontId="5" fillId="0" borderId="28" xfId="0" applyFont="1" applyBorder="1" applyAlignment="1">
      <alignment horizontal="center" vertical="center" wrapText="1"/>
    </xf>
    <xf numFmtId="0" fontId="16" fillId="0" borderId="0" xfId="0" applyFont="1" applyAlignment="1">
      <alignment vertical="center"/>
    </xf>
    <xf numFmtId="0" fontId="5" fillId="0" borderId="31" xfId="0" applyFont="1" applyBorder="1" applyAlignment="1">
      <alignment horizontal="center" vertical="center" wrapText="1"/>
    </xf>
    <xf numFmtId="0" fontId="18" fillId="0" borderId="0" xfId="0" applyFont="1" applyAlignment="1">
      <alignment vertical="center" wrapText="1"/>
    </xf>
    <xf numFmtId="0" fontId="5" fillId="0" borderId="16" xfId="0" applyFont="1" applyBorder="1" applyAlignment="1">
      <alignment horizontal="center" vertical="center" wrapText="1"/>
    </xf>
    <xf numFmtId="0" fontId="0" fillId="0" borderId="0" xfId="0" applyFont="1" applyAlignment="1">
      <alignment horizontal="center" vertical="center"/>
    </xf>
    <xf numFmtId="0" fontId="5" fillId="0" borderId="15" xfId="0" applyFont="1" applyBorder="1" applyAlignment="1">
      <alignment horizontal="center" vertical="center" wrapText="1"/>
    </xf>
    <xf numFmtId="0" fontId="14" fillId="11" borderId="35" xfId="0" applyFont="1" applyFill="1" applyBorder="1" applyAlignment="1">
      <alignment horizontal="center" vertical="center" wrapText="1"/>
    </xf>
    <xf numFmtId="0" fontId="5" fillId="0" borderId="36" xfId="0" applyFont="1" applyBorder="1" applyAlignment="1">
      <alignment horizontal="center" vertical="center" wrapText="1"/>
    </xf>
    <xf numFmtId="0" fontId="5" fillId="0" borderId="20" xfId="0" applyFont="1" applyBorder="1" applyAlignment="1">
      <alignment horizontal="center" vertical="center" wrapText="1"/>
    </xf>
    <xf numFmtId="0" fontId="5" fillId="12" borderId="38" xfId="0" applyFont="1" applyFill="1" applyBorder="1" applyAlignment="1">
      <alignment horizontal="center" vertical="center" wrapText="1"/>
    </xf>
    <xf numFmtId="0" fontId="5" fillId="0" borderId="39" xfId="0" applyFont="1" applyBorder="1" applyAlignment="1">
      <alignment horizontal="center" vertical="center" wrapText="1"/>
    </xf>
    <xf numFmtId="0" fontId="5" fillId="15" borderId="38" xfId="0" applyFont="1" applyFill="1" applyBorder="1" applyAlignment="1">
      <alignment horizontal="center" vertical="center" wrapText="1"/>
    </xf>
    <xf numFmtId="0" fontId="5" fillId="15" borderId="39" xfId="0" applyFont="1" applyFill="1" applyBorder="1" applyAlignment="1">
      <alignment horizontal="center" vertical="center" wrapText="1"/>
    </xf>
    <xf numFmtId="0" fontId="5" fillId="16" borderId="40" xfId="0" applyFont="1" applyFill="1" applyBorder="1" applyAlignment="1">
      <alignment horizontal="center" vertical="center" wrapText="1"/>
    </xf>
    <xf numFmtId="0" fontId="5" fillId="17" borderId="41" xfId="0" applyFont="1" applyFill="1" applyBorder="1" applyAlignment="1">
      <alignment horizontal="center" vertical="center" wrapText="1"/>
    </xf>
    <xf numFmtId="0" fontId="5" fillId="0" borderId="42" xfId="0" applyFont="1" applyBorder="1" applyAlignment="1">
      <alignment horizontal="center" vertical="center" wrapText="1"/>
    </xf>
    <xf numFmtId="0" fontId="5" fillId="15" borderId="27" xfId="0" applyFont="1" applyFill="1" applyBorder="1" applyAlignment="1">
      <alignment horizontal="center" vertical="center" wrapText="1"/>
    </xf>
    <xf numFmtId="0" fontId="5" fillId="15" borderId="42" xfId="0" applyFont="1" applyFill="1" applyBorder="1" applyAlignment="1">
      <alignment horizontal="center" vertical="center" wrapText="1"/>
    </xf>
    <xf numFmtId="0" fontId="5" fillId="0" borderId="16" xfId="0" applyFont="1" applyBorder="1" applyAlignment="1">
      <alignment horizontal="center" vertical="center" wrapText="1"/>
    </xf>
    <xf numFmtId="0" fontId="5" fillId="18" borderId="17" xfId="0" applyFont="1" applyFill="1" applyBorder="1" applyAlignment="1">
      <alignment horizontal="center" vertical="center" wrapText="1"/>
    </xf>
    <xf numFmtId="0" fontId="5" fillId="0" borderId="43" xfId="0" applyFont="1" applyBorder="1" applyAlignment="1">
      <alignment horizontal="center" vertical="center" wrapText="1"/>
    </xf>
    <xf numFmtId="0" fontId="6" fillId="19" borderId="44"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13" borderId="40" xfId="0" applyFont="1" applyFill="1" applyBorder="1" applyAlignment="1">
      <alignment horizontal="center" vertical="center" wrapText="1"/>
    </xf>
    <xf numFmtId="0" fontId="5" fillId="0" borderId="43" xfId="0" applyFont="1" applyBorder="1" applyAlignment="1">
      <alignment horizontal="center" vertical="center" wrapText="1"/>
    </xf>
    <xf numFmtId="2" fontId="20" fillId="6" borderId="7" xfId="0" applyNumberFormat="1" applyFont="1" applyFill="1" applyBorder="1" applyAlignment="1">
      <alignment horizontal="center" vertical="center" wrapText="1"/>
    </xf>
    <xf numFmtId="0" fontId="5" fillId="20" borderId="17" xfId="0" applyFont="1" applyFill="1" applyBorder="1" applyAlignment="1">
      <alignment horizontal="center" vertical="center" wrapText="1"/>
    </xf>
    <xf numFmtId="0" fontId="21" fillId="0" borderId="0" xfId="0" applyFont="1" applyAlignment="1">
      <alignment vertical="center"/>
    </xf>
    <xf numFmtId="0" fontId="5" fillId="0" borderId="46" xfId="0" applyFont="1" applyBorder="1" applyAlignment="1">
      <alignment horizontal="center" vertical="center" wrapText="1"/>
    </xf>
    <xf numFmtId="0" fontId="11" fillId="0" borderId="7" xfId="0" applyFont="1" applyBorder="1" applyAlignment="1">
      <alignment horizontal="center" vertical="center" wrapText="1"/>
    </xf>
    <xf numFmtId="2" fontId="15" fillId="6" borderId="7" xfId="0" applyNumberFormat="1" applyFont="1" applyFill="1" applyBorder="1" applyAlignment="1">
      <alignment horizontal="center" vertical="center" wrapText="1"/>
    </xf>
    <xf numFmtId="0" fontId="6" fillId="21" borderId="17" xfId="0" applyFont="1" applyFill="1" applyBorder="1" applyAlignment="1">
      <alignment horizontal="center" vertical="center" wrapText="1"/>
    </xf>
    <xf numFmtId="0" fontId="5" fillId="7" borderId="48" xfId="0" applyFont="1" applyFill="1" applyBorder="1" applyAlignment="1">
      <alignment horizontal="center" vertical="center" wrapText="1"/>
    </xf>
    <xf numFmtId="2" fontId="13" fillId="12" borderId="7" xfId="0" applyNumberFormat="1" applyFont="1" applyFill="1" applyBorder="1" applyAlignment="1">
      <alignment horizontal="center" vertical="center" wrapText="1"/>
    </xf>
    <xf numFmtId="0" fontId="0" fillId="0" borderId="0" xfId="0" applyFont="1" applyAlignment="1">
      <alignment horizontal="center"/>
    </xf>
    <xf numFmtId="0" fontId="5" fillId="0" borderId="49" xfId="0" applyFont="1" applyBorder="1" applyAlignment="1">
      <alignment horizontal="center" vertical="center" wrapText="1"/>
    </xf>
    <xf numFmtId="0" fontId="24" fillId="0" borderId="0" xfId="0" applyFont="1" applyAlignment="1">
      <alignment vertical="center"/>
    </xf>
    <xf numFmtId="2" fontId="15" fillId="12" borderId="7" xfId="0" applyNumberFormat="1" applyFont="1" applyFill="1" applyBorder="1" applyAlignment="1">
      <alignment horizontal="center" vertical="center" wrapText="1"/>
    </xf>
    <xf numFmtId="0" fontId="0" fillId="0" borderId="0" xfId="0" applyFont="1" applyAlignment="1">
      <alignment wrapText="1"/>
    </xf>
    <xf numFmtId="0" fontId="5" fillId="22" borderId="50" xfId="0" applyFont="1" applyFill="1" applyBorder="1" applyAlignment="1">
      <alignment horizontal="center" vertical="center" wrapText="1"/>
    </xf>
    <xf numFmtId="0" fontId="5" fillId="22" borderId="48"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24" borderId="51" xfId="0" applyFont="1" applyFill="1" applyBorder="1" applyAlignment="1">
      <alignment horizontal="center" vertical="center" wrapText="1"/>
    </xf>
    <xf numFmtId="0" fontId="5" fillId="0" borderId="52" xfId="0" applyFont="1" applyBorder="1" applyAlignment="1">
      <alignment horizontal="center" vertical="center" wrapText="1"/>
    </xf>
    <xf numFmtId="0" fontId="5" fillId="0" borderId="20" xfId="0" applyFont="1" applyBorder="1" applyAlignment="1">
      <alignment horizontal="center" vertical="center" wrapText="1"/>
    </xf>
    <xf numFmtId="0" fontId="5" fillId="25" borderId="44" xfId="0" applyFont="1" applyFill="1" applyBorder="1" applyAlignment="1">
      <alignment horizontal="center" vertical="center" wrapText="1"/>
    </xf>
    <xf numFmtId="0" fontId="5" fillId="25" borderId="54" xfId="0" applyFont="1" applyFill="1" applyBorder="1" applyAlignment="1">
      <alignment horizontal="center" vertical="center" wrapText="1"/>
    </xf>
    <xf numFmtId="0" fontId="5" fillId="25" borderId="40"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26" borderId="48" xfId="0" applyFont="1" applyFill="1" applyBorder="1" applyAlignment="1">
      <alignment horizontal="center" vertical="center" wrapText="1"/>
    </xf>
    <xf numFmtId="0" fontId="5" fillId="17" borderId="48" xfId="0" applyFont="1" applyFill="1" applyBorder="1" applyAlignment="1">
      <alignment horizontal="center" vertical="center" wrapText="1"/>
    </xf>
    <xf numFmtId="0" fontId="5" fillId="17" borderId="48"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27" borderId="55" xfId="0" applyFont="1" applyFill="1" applyBorder="1" applyAlignment="1">
      <alignment horizontal="center" vertical="center" wrapText="1"/>
    </xf>
    <xf numFmtId="0" fontId="5" fillId="0" borderId="56" xfId="0" applyFont="1" applyBorder="1" applyAlignment="1">
      <alignment horizontal="center" vertical="center" wrapText="1"/>
    </xf>
    <xf numFmtId="0" fontId="5" fillId="28" borderId="48" xfId="0" applyFont="1" applyFill="1" applyBorder="1" applyAlignment="1">
      <alignment horizontal="center" vertical="center" wrapText="1"/>
    </xf>
    <xf numFmtId="0" fontId="5" fillId="28" borderId="55" xfId="0" applyFont="1" applyFill="1" applyBorder="1" applyAlignment="1">
      <alignment horizontal="center" vertical="center" wrapText="1"/>
    </xf>
    <xf numFmtId="2" fontId="13" fillId="7" borderId="7" xfId="0" applyNumberFormat="1" applyFont="1" applyFill="1" applyBorder="1" applyAlignment="1">
      <alignment horizontal="center" vertical="center" wrapText="1"/>
    </xf>
    <xf numFmtId="0" fontId="29" fillId="0" borderId="0" xfId="0" applyFont="1" applyAlignment="1">
      <alignment vertical="center"/>
    </xf>
    <xf numFmtId="2" fontId="15" fillId="7" borderId="7" xfId="0" applyNumberFormat="1" applyFont="1" applyFill="1" applyBorder="1" applyAlignment="1">
      <alignment horizontal="center" vertical="center" wrapText="1"/>
    </xf>
    <xf numFmtId="2" fontId="13" fillId="23" borderId="7" xfId="0" applyNumberFormat="1" applyFont="1" applyFill="1" applyBorder="1" applyAlignment="1">
      <alignment horizontal="center" vertical="center" wrapText="1"/>
    </xf>
    <xf numFmtId="0" fontId="30" fillId="0" borderId="0" xfId="0" applyFont="1" applyAlignment="1">
      <alignment vertical="center"/>
    </xf>
    <xf numFmtId="2" fontId="15" fillId="23" borderId="7" xfId="0" applyNumberFormat="1" applyFont="1" applyFill="1" applyBorder="1" applyAlignment="1">
      <alignment horizontal="center" vertical="center" wrapText="1"/>
    </xf>
    <xf numFmtId="2" fontId="13" fillId="27" borderId="7" xfId="0" applyNumberFormat="1" applyFont="1" applyFill="1" applyBorder="1" applyAlignment="1">
      <alignment horizontal="center" vertical="center" wrapText="1"/>
    </xf>
    <xf numFmtId="0" fontId="0" fillId="0" borderId="0" xfId="0" applyFont="1" applyAlignment="1">
      <alignment horizontal="center" vertical="center" wrapText="1"/>
    </xf>
    <xf numFmtId="0" fontId="33" fillId="0" borderId="0" xfId="0" applyFont="1" applyAlignment="1">
      <alignment vertical="center"/>
    </xf>
    <xf numFmtId="2" fontId="15" fillId="27" borderId="7" xfId="0" applyNumberFormat="1" applyFont="1" applyFill="1" applyBorder="1" applyAlignment="1">
      <alignment horizontal="center" vertical="center" wrapText="1"/>
    </xf>
    <xf numFmtId="2" fontId="13" fillId="26" borderId="7" xfId="0" applyNumberFormat="1" applyFont="1" applyFill="1" applyBorder="1" applyAlignment="1">
      <alignment horizontal="center" vertical="center" wrapText="1"/>
    </xf>
    <xf numFmtId="0" fontId="36" fillId="0" borderId="0" xfId="0" applyFont="1" applyAlignment="1">
      <alignment vertical="center"/>
    </xf>
    <xf numFmtId="0" fontId="38" fillId="0" borderId="4" xfId="0" applyFont="1" applyBorder="1" applyAlignment="1">
      <alignment horizontal="center" vertical="center" wrapText="1"/>
    </xf>
    <xf numFmtId="2" fontId="15" fillId="26" borderId="7" xfId="0" applyNumberFormat="1" applyFont="1" applyFill="1" applyBorder="1" applyAlignment="1">
      <alignment horizontal="center" vertical="center" wrapText="1"/>
    </xf>
    <xf numFmtId="0" fontId="40" fillId="0" borderId="0" xfId="0" applyFont="1" applyAlignment="1">
      <alignment vertical="center" wrapText="1"/>
    </xf>
    <xf numFmtId="0" fontId="42" fillId="0" borderId="7" xfId="0" applyFont="1" applyBorder="1" applyAlignment="1">
      <alignment horizontal="center" vertical="center" wrapText="1"/>
    </xf>
    <xf numFmtId="0" fontId="38" fillId="4" borderId="26" xfId="0" applyFont="1" applyFill="1" applyBorder="1" applyAlignment="1">
      <alignment horizontal="center" vertical="center" wrapText="1"/>
    </xf>
    <xf numFmtId="2" fontId="39" fillId="4" borderId="7" xfId="0" applyNumberFormat="1" applyFont="1" applyFill="1" applyBorder="1" applyAlignment="1">
      <alignment horizontal="center" vertical="center" wrapText="1"/>
    </xf>
    <xf numFmtId="0" fontId="0" fillId="0" borderId="7" xfId="0" applyFont="1" applyBorder="1" applyAlignment="1">
      <alignment horizontal="center" vertical="center" wrapText="1"/>
    </xf>
    <xf numFmtId="0" fontId="38" fillId="4" borderId="7" xfId="0" applyFont="1" applyFill="1" applyBorder="1" applyAlignment="1">
      <alignment horizontal="center" vertical="center" wrapText="1"/>
    </xf>
    <xf numFmtId="2" fontId="43" fillId="4" borderId="7" xfId="0" applyNumberFormat="1" applyFont="1" applyFill="1" applyBorder="1" applyAlignment="1">
      <alignment horizontal="center" vertical="center" wrapText="1"/>
    </xf>
    <xf numFmtId="0" fontId="0" fillId="0" borderId="16" xfId="0" applyFont="1" applyBorder="1" applyAlignment="1">
      <alignment horizontal="center" vertical="center" wrapText="1"/>
    </xf>
    <xf numFmtId="0" fontId="38" fillId="4" borderId="57" xfId="0" applyFont="1" applyFill="1" applyBorder="1" applyAlignment="1">
      <alignment horizontal="center" vertical="center" wrapText="1"/>
    </xf>
    <xf numFmtId="0" fontId="35" fillId="0" borderId="0" xfId="0" applyFont="1" applyAlignment="1">
      <alignment vertical="center" wrapText="1"/>
    </xf>
    <xf numFmtId="0" fontId="46" fillId="0" borderId="0" xfId="0" applyFont="1" applyAlignment="1">
      <alignment horizontal="center" vertical="center" wrapText="1"/>
    </xf>
    <xf numFmtId="0" fontId="47" fillId="0" borderId="0" xfId="0" applyFont="1" applyAlignment="1">
      <alignment horizontal="center" vertical="center" wrapText="1"/>
    </xf>
    <xf numFmtId="0" fontId="48" fillId="5" borderId="26" xfId="0" applyFont="1" applyFill="1" applyBorder="1" applyAlignment="1">
      <alignment horizontal="center" vertical="center" wrapText="1"/>
    </xf>
    <xf numFmtId="0" fontId="40" fillId="0" borderId="0" xfId="0" applyFont="1" applyAlignment="1">
      <alignment horizontal="center" vertical="center" wrapText="1"/>
    </xf>
    <xf numFmtId="0" fontId="0" fillId="0" borderId="60" xfId="0" applyFont="1" applyBorder="1" applyAlignment="1">
      <alignment horizontal="center" vertical="center" wrapText="1"/>
    </xf>
    <xf numFmtId="0" fontId="49" fillId="0" borderId="0" xfId="0" applyFont="1" applyAlignment="1">
      <alignment vertical="center" wrapText="1"/>
    </xf>
    <xf numFmtId="0" fontId="50" fillId="0" borderId="61" xfId="0" applyFont="1" applyBorder="1" applyAlignment="1">
      <alignment horizontal="center" vertical="center" wrapText="1"/>
    </xf>
    <xf numFmtId="0" fontId="50" fillId="0" borderId="62" xfId="0" applyFont="1" applyBorder="1" applyAlignment="1">
      <alignment horizontal="center" vertical="center" wrapText="1"/>
    </xf>
    <xf numFmtId="2" fontId="39" fillId="5" borderId="7" xfId="0" applyNumberFormat="1" applyFont="1" applyFill="1" applyBorder="1" applyAlignment="1">
      <alignment horizontal="center" vertical="center" wrapText="1"/>
    </xf>
    <xf numFmtId="2" fontId="0" fillId="0" borderId="52" xfId="0" applyNumberFormat="1" applyFont="1" applyBorder="1" applyAlignment="1">
      <alignment horizontal="center" vertical="center" wrapText="1"/>
    </xf>
    <xf numFmtId="0" fontId="48" fillId="5" borderId="7" xfId="0" applyFont="1" applyFill="1" applyBorder="1" applyAlignment="1">
      <alignment horizontal="center" vertical="center" wrapText="1"/>
    </xf>
    <xf numFmtId="0" fontId="43" fillId="5" borderId="7" xfId="0" applyFont="1" applyFill="1" applyBorder="1" applyAlignment="1">
      <alignment horizontal="center" vertical="center" wrapText="1"/>
    </xf>
    <xf numFmtId="0" fontId="50" fillId="0" borderId="61" xfId="0" applyFont="1" applyBorder="1" applyAlignment="1">
      <alignment horizontal="center" vertical="center" wrapText="1"/>
    </xf>
    <xf numFmtId="0" fontId="48" fillId="5" borderId="57" xfId="0" applyFont="1" applyFill="1" applyBorder="1" applyAlignment="1">
      <alignment horizontal="center" vertical="center" wrapText="1"/>
    </xf>
    <xf numFmtId="0" fontId="50" fillId="0" borderId="0" xfId="0" applyFont="1" applyAlignment="1">
      <alignment horizontal="center" vertical="center"/>
    </xf>
    <xf numFmtId="0" fontId="0" fillId="0" borderId="44" xfId="0" applyFont="1" applyBorder="1" applyAlignment="1">
      <alignment horizontal="center" vertical="center" wrapText="1"/>
    </xf>
    <xf numFmtId="0" fontId="50" fillId="0" borderId="65" xfId="0" applyFont="1" applyBorder="1" applyAlignment="1">
      <alignment horizontal="center" vertical="center" wrapText="1"/>
    </xf>
    <xf numFmtId="0" fontId="50" fillId="0" borderId="67" xfId="0" applyFont="1" applyBorder="1" applyAlignment="1">
      <alignment horizontal="center" vertical="center" wrapText="1"/>
    </xf>
    <xf numFmtId="2" fontId="0" fillId="0" borderId="39" xfId="0" applyNumberFormat="1" applyFont="1" applyBorder="1" applyAlignment="1">
      <alignment horizontal="center" vertical="center" wrapText="1"/>
    </xf>
    <xf numFmtId="0" fontId="50" fillId="0" borderId="65" xfId="0" applyFont="1" applyBorder="1" applyAlignment="1">
      <alignment horizontal="center" vertical="center" wrapText="1"/>
    </xf>
    <xf numFmtId="0" fontId="50" fillId="0" borderId="45" xfId="0" applyFont="1" applyBorder="1" applyAlignment="1">
      <alignment horizontal="center" vertical="center" wrapText="1"/>
    </xf>
    <xf numFmtId="0" fontId="50" fillId="0" borderId="69" xfId="0" applyFont="1" applyBorder="1" applyAlignment="1">
      <alignment horizontal="center" vertical="center" wrapText="1"/>
    </xf>
    <xf numFmtId="0" fontId="50" fillId="0" borderId="29" xfId="0" applyFont="1" applyBorder="1" applyAlignment="1">
      <alignment horizontal="center" vertical="center" wrapText="1"/>
    </xf>
    <xf numFmtId="0" fontId="50" fillId="0" borderId="70" xfId="0" applyFont="1" applyBorder="1" applyAlignment="1">
      <alignment horizontal="center" vertical="center" wrapText="1"/>
    </xf>
    <xf numFmtId="0" fontId="50" fillId="0" borderId="70" xfId="0" applyFont="1" applyBorder="1" applyAlignment="1">
      <alignment horizontal="center" vertical="center" wrapText="1"/>
    </xf>
    <xf numFmtId="0" fontId="50" fillId="0" borderId="45" xfId="0" applyFont="1" applyBorder="1" applyAlignment="1">
      <alignment horizontal="center" vertical="center" wrapText="1"/>
    </xf>
    <xf numFmtId="2" fontId="50" fillId="0" borderId="12" xfId="0" applyNumberFormat="1" applyFont="1" applyBorder="1" applyAlignment="1">
      <alignment horizontal="center" vertical="center" wrapText="1"/>
    </xf>
    <xf numFmtId="0" fontId="50" fillId="0" borderId="72" xfId="0" applyFont="1" applyBorder="1" applyAlignment="1">
      <alignment horizontal="center" vertical="center" wrapText="1"/>
    </xf>
    <xf numFmtId="0" fontId="50" fillId="0" borderId="23" xfId="0" applyFont="1" applyBorder="1" applyAlignment="1">
      <alignment horizontal="center" vertical="center" wrapText="1"/>
    </xf>
    <xf numFmtId="0" fontId="50" fillId="0" borderId="72" xfId="0" applyFont="1" applyBorder="1" applyAlignment="1">
      <alignment horizontal="center" vertical="center" wrapText="1"/>
    </xf>
    <xf numFmtId="0" fontId="50" fillId="0" borderId="46" xfId="0" applyFont="1" applyBorder="1" applyAlignment="1">
      <alignment horizontal="center" vertical="center" wrapText="1"/>
    </xf>
    <xf numFmtId="0" fontId="50" fillId="0" borderId="35" xfId="0" applyFont="1" applyBorder="1" applyAlignment="1">
      <alignment horizontal="center" vertical="center" wrapText="1"/>
    </xf>
    <xf numFmtId="2" fontId="50" fillId="0" borderId="39" xfId="0" applyNumberFormat="1" applyFont="1" applyBorder="1" applyAlignment="1">
      <alignment horizontal="center" vertical="center" wrapText="1"/>
    </xf>
    <xf numFmtId="0" fontId="50" fillId="0" borderId="12"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74" xfId="0" applyFont="1" applyBorder="1" applyAlignment="1">
      <alignment horizontal="center" vertical="center" wrapText="1"/>
    </xf>
    <xf numFmtId="0" fontId="50" fillId="0" borderId="46" xfId="0" applyFont="1" applyBorder="1" applyAlignment="1">
      <alignment horizontal="center" vertical="center" wrapText="1"/>
    </xf>
    <xf numFmtId="0" fontId="50" fillId="0" borderId="39" xfId="0" applyFont="1" applyBorder="1" applyAlignment="1">
      <alignment horizontal="center" vertical="center" wrapText="1"/>
    </xf>
    <xf numFmtId="0" fontId="50" fillId="0" borderId="19" xfId="0" applyFont="1" applyBorder="1" applyAlignment="1">
      <alignment horizontal="center" vertical="center" wrapText="1"/>
    </xf>
    <xf numFmtId="0" fontId="50" fillId="0" borderId="76" xfId="0" applyFont="1" applyBorder="1" applyAlignment="1">
      <alignment horizontal="center" vertical="center" wrapText="1"/>
    </xf>
    <xf numFmtId="0" fontId="50" fillId="0" borderId="44" xfId="0" applyFont="1" applyBorder="1" applyAlignment="1">
      <alignment horizontal="center" vertical="center"/>
    </xf>
    <xf numFmtId="0" fontId="50" fillId="0" borderId="65" xfId="0" applyFont="1" applyBorder="1" applyAlignment="1">
      <alignment horizontal="center" vertical="center"/>
    </xf>
    <xf numFmtId="0" fontId="50" fillId="32" borderId="65" xfId="0" applyFont="1" applyFill="1" applyBorder="1" applyAlignment="1">
      <alignment horizontal="center" vertical="center" wrapText="1"/>
    </xf>
    <xf numFmtId="0" fontId="50" fillId="0" borderId="78" xfId="0" applyFont="1" applyBorder="1" applyAlignment="1">
      <alignment horizontal="center" vertical="center" wrapText="1"/>
    </xf>
    <xf numFmtId="0" fontId="50" fillId="0" borderId="79" xfId="0" applyFont="1" applyBorder="1" applyAlignment="1">
      <alignment horizontal="center" vertical="center" wrapText="1"/>
    </xf>
    <xf numFmtId="0" fontId="50" fillId="0" borderId="79" xfId="0" applyFont="1" applyBorder="1" applyAlignment="1">
      <alignment horizontal="center" vertical="center" wrapText="1"/>
    </xf>
    <xf numFmtId="0" fontId="50" fillId="0" borderId="79" xfId="0" applyFont="1" applyBorder="1" applyAlignment="1">
      <alignment horizontal="center" vertical="center"/>
    </xf>
    <xf numFmtId="2" fontId="50" fillId="0" borderId="18" xfId="0" applyNumberFormat="1" applyFont="1" applyBorder="1" applyAlignment="1">
      <alignment horizontal="center" vertical="center" wrapText="1"/>
    </xf>
    <xf numFmtId="0" fontId="50" fillId="0" borderId="27" xfId="0" applyFont="1" applyBorder="1" applyAlignment="1">
      <alignment horizontal="center" vertical="center"/>
    </xf>
    <xf numFmtId="0" fontId="50" fillId="0" borderId="42" xfId="0" applyFont="1" applyBorder="1" applyAlignment="1">
      <alignment horizontal="center" vertical="center" wrapText="1"/>
    </xf>
    <xf numFmtId="0" fontId="51" fillId="7" borderId="80" xfId="0" applyFont="1" applyFill="1" applyBorder="1" applyAlignment="1">
      <alignment horizontal="center" vertical="center" wrapText="1"/>
    </xf>
    <xf numFmtId="0" fontId="50" fillId="0" borderId="16" xfId="0" applyFont="1" applyBorder="1" applyAlignment="1">
      <alignment horizontal="center" vertical="center" wrapText="1"/>
    </xf>
    <xf numFmtId="2" fontId="50" fillId="0" borderId="16" xfId="0" applyNumberFormat="1" applyFont="1" applyBorder="1" applyAlignment="1">
      <alignment horizontal="center" vertical="center" wrapText="1"/>
    </xf>
    <xf numFmtId="2" fontId="50" fillId="0" borderId="70" xfId="0" applyNumberFormat="1" applyFont="1" applyBorder="1" applyAlignment="1">
      <alignment horizontal="center" vertical="center" wrapText="1"/>
    </xf>
    <xf numFmtId="2" fontId="50" fillId="0" borderId="23" xfId="0" applyNumberFormat="1" applyFont="1" applyBorder="1" applyAlignment="1">
      <alignment horizontal="center" vertical="center" wrapText="1"/>
    </xf>
    <xf numFmtId="2" fontId="50" fillId="0" borderId="65" xfId="0" applyNumberFormat="1" applyFont="1" applyBorder="1" applyAlignment="1">
      <alignment horizontal="center" vertical="center" wrapText="1"/>
    </xf>
    <xf numFmtId="2" fontId="50" fillId="0" borderId="45" xfId="0" applyNumberFormat="1" applyFont="1" applyBorder="1" applyAlignment="1">
      <alignment horizontal="center" vertical="center" wrapText="1"/>
    </xf>
    <xf numFmtId="0" fontId="50" fillId="0" borderId="60" xfId="0" applyFont="1" applyBorder="1" applyAlignment="1">
      <alignment horizontal="center" vertical="center" wrapText="1"/>
    </xf>
    <xf numFmtId="0" fontId="50" fillId="0" borderId="32" xfId="0" applyFont="1" applyBorder="1" applyAlignment="1">
      <alignment horizontal="center" vertical="center" wrapText="1"/>
    </xf>
    <xf numFmtId="2" fontId="50" fillId="0" borderId="61" xfId="0" applyNumberFormat="1" applyFont="1" applyBorder="1" applyAlignment="1">
      <alignment horizontal="center" vertical="center" wrapText="1"/>
    </xf>
    <xf numFmtId="0" fontId="50" fillId="0" borderId="77" xfId="0" applyFont="1" applyBorder="1" applyAlignment="1">
      <alignment horizontal="center" vertical="center" wrapText="1"/>
    </xf>
    <xf numFmtId="2" fontId="50" fillId="0" borderId="36" xfId="0" applyNumberFormat="1" applyFont="1" applyBorder="1" applyAlignment="1">
      <alignment horizontal="center" vertical="center" wrapText="1"/>
    </xf>
    <xf numFmtId="2" fontId="50" fillId="0" borderId="77" xfId="0" applyNumberFormat="1" applyFont="1" applyBorder="1" applyAlignment="1">
      <alignment horizontal="center" vertical="center" wrapText="1"/>
    </xf>
    <xf numFmtId="2" fontId="50" fillId="0" borderId="33" xfId="0" applyNumberFormat="1" applyFont="1" applyBorder="1" applyAlignment="1">
      <alignment horizontal="center" vertical="center" wrapText="1"/>
    </xf>
    <xf numFmtId="2" fontId="50" fillId="0" borderId="79" xfId="0" applyNumberFormat="1" applyFont="1" applyBorder="1" applyAlignment="1">
      <alignment horizontal="center" vertical="center" wrapText="1"/>
    </xf>
    <xf numFmtId="2" fontId="50" fillId="0" borderId="28" xfId="0" applyNumberFormat="1" applyFont="1" applyBorder="1" applyAlignment="1">
      <alignment horizontal="center" vertical="center" wrapText="1"/>
    </xf>
    <xf numFmtId="0" fontId="0" fillId="0" borderId="27" xfId="0" applyFont="1" applyBorder="1" applyAlignment="1">
      <alignment horizontal="center" vertical="center" wrapText="1"/>
    </xf>
    <xf numFmtId="0" fontId="50" fillId="0" borderId="84" xfId="0" applyFont="1" applyBorder="1" applyAlignment="1">
      <alignment horizontal="center" vertical="center" wrapText="1"/>
    </xf>
    <xf numFmtId="2" fontId="0" fillId="0" borderId="42" xfId="0" applyNumberFormat="1" applyFont="1" applyBorder="1" applyAlignment="1">
      <alignment horizontal="center" vertical="center" wrapText="1"/>
    </xf>
    <xf numFmtId="0" fontId="50" fillId="0" borderId="28" xfId="0" applyFont="1" applyBorder="1" applyAlignment="1">
      <alignment horizontal="center" vertical="center" wrapText="1"/>
    </xf>
    <xf numFmtId="0" fontId="44" fillId="7" borderId="80" xfId="0" applyFont="1" applyFill="1" applyBorder="1" applyAlignment="1">
      <alignment horizontal="center" vertical="center" wrapText="1"/>
    </xf>
    <xf numFmtId="2" fontId="0" fillId="0" borderId="16" xfId="0" applyNumberFormat="1" applyFont="1" applyBorder="1" applyAlignment="1">
      <alignment horizontal="center" vertical="center" wrapText="1"/>
    </xf>
    <xf numFmtId="2" fontId="0" fillId="0" borderId="7" xfId="0" applyNumberFormat="1" applyFont="1" applyBorder="1" applyAlignment="1">
      <alignment horizontal="center" vertical="center" wrapText="1"/>
    </xf>
    <xf numFmtId="0" fontId="50" fillId="0" borderId="13" xfId="0" applyFont="1" applyBorder="1" applyAlignment="1">
      <alignment horizontal="center" vertical="center" wrapText="1"/>
    </xf>
    <xf numFmtId="0" fontId="48" fillId="11" borderId="7" xfId="0" applyFont="1" applyFill="1" applyBorder="1" applyAlignment="1">
      <alignment horizontal="center" vertical="center" wrapText="1"/>
    </xf>
    <xf numFmtId="2" fontId="50" fillId="0" borderId="23" xfId="0" applyNumberFormat="1" applyFont="1" applyBorder="1" applyAlignment="1">
      <alignment horizontal="center" vertical="center" wrapText="1"/>
    </xf>
    <xf numFmtId="2" fontId="39" fillId="11" borderId="7" xfId="0" applyNumberFormat="1" applyFont="1" applyFill="1" applyBorder="1" applyAlignment="1">
      <alignment horizontal="center" vertical="center" wrapText="1"/>
    </xf>
    <xf numFmtId="2" fontId="43" fillId="11" borderId="7" xfId="0" applyNumberFormat="1" applyFont="1" applyFill="1" applyBorder="1" applyAlignment="1">
      <alignment horizontal="center" vertical="center" wrapText="1"/>
    </xf>
    <xf numFmtId="0" fontId="45" fillId="30" borderId="64" xfId="0" applyFont="1" applyFill="1" applyBorder="1" applyAlignment="1">
      <alignment horizontal="center" vertical="center" wrapText="1"/>
    </xf>
    <xf numFmtId="2" fontId="0" fillId="0" borderId="0" xfId="0" applyNumberFormat="1" applyFont="1" applyAlignment="1">
      <alignment horizontal="center" vertical="center" wrapText="1"/>
    </xf>
    <xf numFmtId="0" fontId="45" fillId="30" borderId="66" xfId="0" applyFont="1" applyFill="1" applyBorder="1" applyAlignment="1">
      <alignment horizontal="center" vertical="center" wrapText="1"/>
    </xf>
    <xf numFmtId="0" fontId="45" fillId="30" borderId="82" xfId="0" applyFont="1" applyFill="1" applyBorder="1" applyAlignment="1">
      <alignment horizontal="center" vertical="center" wrapText="1"/>
    </xf>
    <xf numFmtId="0" fontId="57" fillId="13" borderId="7" xfId="0" applyFont="1" applyFill="1" applyBorder="1" applyAlignment="1">
      <alignment horizontal="center" vertical="center" wrapText="1"/>
    </xf>
    <xf numFmtId="2" fontId="39" fillId="13" borderId="7" xfId="0" applyNumberFormat="1" applyFont="1" applyFill="1" applyBorder="1" applyAlignment="1">
      <alignment horizontal="center" vertical="center" wrapText="1"/>
    </xf>
    <xf numFmtId="0" fontId="50" fillId="0" borderId="34" xfId="0" applyFont="1" applyBorder="1" applyAlignment="1">
      <alignment horizontal="center" vertical="center" wrapText="1"/>
    </xf>
    <xf numFmtId="2" fontId="11" fillId="13" borderId="7" xfId="0" applyNumberFormat="1" applyFont="1" applyFill="1" applyBorder="1" applyAlignment="1">
      <alignment horizontal="center" vertical="center" wrapText="1"/>
    </xf>
    <xf numFmtId="0" fontId="50" fillId="0" borderId="27" xfId="0" applyFont="1" applyBorder="1" applyAlignment="1">
      <alignment horizontal="center" vertical="center" wrapText="1"/>
    </xf>
    <xf numFmtId="0" fontId="50" fillId="0" borderId="86" xfId="0" applyFont="1" applyBorder="1" applyAlignment="1">
      <alignment horizontal="center" vertical="center" wrapText="1"/>
    </xf>
    <xf numFmtId="0" fontId="50" fillId="0" borderId="31" xfId="0" applyFont="1" applyBorder="1" applyAlignment="1">
      <alignment horizontal="center" vertical="center" wrapText="1"/>
    </xf>
    <xf numFmtId="0" fontId="45" fillId="12" borderId="48" xfId="0" applyFont="1" applyFill="1" applyBorder="1" applyAlignment="1">
      <alignment horizontal="center" vertical="center" wrapText="1"/>
    </xf>
    <xf numFmtId="2" fontId="50" fillId="0" borderId="28" xfId="0" applyNumberFormat="1" applyFont="1" applyBorder="1" applyAlignment="1">
      <alignment horizontal="center" vertical="center" wrapText="1"/>
    </xf>
    <xf numFmtId="0" fontId="45" fillId="12" borderId="85" xfId="0" applyFont="1" applyFill="1" applyBorder="1" applyAlignment="1">
      <alignment horizontal="center" vertical="center" wrapText="1"/>
    </xf>
    <xf numFmtId="0" fontId="45" fillId="12" borderId="58" xfId="0" applyFont="1" applyFill="1" applyBorder="1" applyAlignment="1">
      <alignment horizontal="center" vertical="center" wrapText="1"/>
    </xf>
    <xf numFmtId="0" fontId="45" fillId="12" borderId="59" xfId="0" applyFont="1" applyFill="1" applyBorder="1" applyAlignment="1">
      <alignment horizontal="center" vertical="center" wrapText="1"/>
    </xf>
    <xf numFmtId="0" fontId="45" fillId="12" borderId="49" xfId="0" applyFont="1" applyFill="1" applyBorder="1" applyAlignment="1">
      <alignment horizontal="center" vertical="center" wrapText="1"/>
    </xf>
    <xf numFmtId="0" fontId="45" fillId="30" borderId="68" xfId="0" applyFont="1" applyFill="1" applyBorder="1" applyAlignment="1">
      <alignment horizontal="center" vertical="center" wrapText="1"/>
    </xf>
    <xf numFmtId="0" fontId="0" fillId="0" borderId="87" xfId="0" applyFont="1" applyBorder="1" applyAlignment="1">
      <alignment horizontal="center" vertical="center" wrapText="1"/>
    </xf>
    <xf numFmtId="0" fontId="50" fillId="0" borderId="88" xfId="0" applyFont="1" applyBorder="1" applyAlignment="1">
      <alignment horizontal="center" vertical="center" wrapText="1"/>
    </xf>
    <xf numFmtId="0" fontId="0" fillId="0" borderId="75" xfId="0" applyFont="1" applyBorder="1" applyAlignment="1">
      <alignment horizontal="center" vertical="center" wrapText="1"/>
    </xf>
    <xf numFmtId="0" fontId="50" fillId="0" borderId="75" xfId="0" applyFont="1" applyBorder="1" applyAlignment="1">
      <alignment horizontal="center" vertical="center" wrapText="1"/>
    </xf>
    <xf numFmtId="0" fontId="0" fillId="0" borderId="89" xfId="0" applyFont="1" applyBorder="1" applyAlignment="1">
      <alignment horizontal="center" vertical="center" wrapText="1"/>
    </xf>
    <xf numFmtId="0" fontId="43" fillId="33" borderId="7" xfId="0" applyFont="1" applyFill="1" applyBorder="1" applyAlignment="1">
      <alignment horizontal="center" vertical="center" wrapText="1"/>
    </xf>
    <xf numFmtId="2" fontId="0" fillId="0" borderId="15" xfId="0" applyNumberFormat="1" applyFont="1" applyBorder="1" applyAlignment="1">
      <alignment horizontal="center" vertical="center" wrapText="1"/>
    </xf>
    <xf numFmtId="0" fontId="50" fillId="0" borderId="89" xfId="0" applyFont="1" applyBorder="1" applyAlignment="1">
      <alignment horizontal="center" vertical="center" wrapText="1"/>
    </xf>
    <xf numFmtId="2" fontId="39" fillId="33" borderId="7" xfId="0" applyNumberFormat="1" applyFont="1" applyFill="1" applyBorder="1" applyAlignment="1">
      <alignment horizontal="center" vertical="center" wrapText="1"/>
    </xf>
    <xf numFmtId="0" fontId="45" fillId="12" borderId="26" xfId="0" applyFont="1" applyFill="1" applyBorder="1" applyAlignment="1">
      <alignment horizontal="center" vertical="center" wrapText="1"/>
    </xf>
    <xf numFmtId="2" fontId="11" fillId="33" borderId="7" xfId="0" applyNumberFormat="1" applyFont="1" applyFill="1" applyBorder="1" applyAlignment="1">
      <alignment horizontal="center" vertical="center" wrapText="1"/>
    </xf>
    <xf numFmtId="0" fontId="0" fillId="0" borderId="35" xfId="0" applyFont="1" applyBorder="1" applyAlignment="1">
      <alignment horizontal="center" vertical="center" wrapText="1"/>
    </xf>
    <xf numFmtId="0" fontId="50" fillId="0" borderId="90" xfId="0" applyFont="1" applyBorder="1" applyAlignment="1">
      <alignment horizontal="center" vertical="center" wrapText="1"/>
    </xf>
    <xf numFmtId="2" fontId="0" fillId="0" borderId="12" xfId="0" applyNumberFormat="1" applyFont="1" applyBorder="1" applyAlignment="1">
      <alignment horizontal="center" vertical="center" wrapText="1"/>
    </xf>
    <xf numFmtId="0" fontId="57" fillId="17" borderId="7" xfId="0" applyFont="1" applyFill="1" applyBorder="1" applyAlignment="1">
      <alignment horizontal="center" vertical="center" wrapText="1"/>
    </xf>
    <xf numFmtId="0" fontId="0" fillId="0" borderId="24" xfId="0" applyFont="1" applyBorder="1" applyAlignment="1">
      <alignment horizontal="center" vertical="center" wrapText="1"/>
    </xf>
    <xf numFmtId="0" fontId="11" fillId="17" borderId="7" xfId="0" applyFont="1" applyFill="1" applyBorder="1" applyAlignment="1">
      <alignment horizontal="center" vertical="center" wrapText="1"/>
    </xf>
    <xf numFmtId="0" fontId="45" fillId="18" borderId="48" xfId="0" applyFont="1" applyFill="1" applyBorder="1" applyAlignment="1">
      <alignment horizontal="center" vertical="center" wrapText="1"/>
    </xf>
    <xf numFmtId="0" fontId="45" fillId="18" borderId="85" xfId="0" applyFont="1" applyFill="1" applyBorder="1" applyAlignment="1">
      <alignment horizontal="center" vertical="center" wrapText="1"/>
    </xf>
    <xf numFmtId="0" fontId="45" fillId="18" borderId="58" xfId="0" applyFont="1" applyFill="1" applyBorder="1" applyAlignment="1">
      <alignment horizontal="center" vertical="center" wrapText="1"/>
    </xf>
    <xf numFmtId="0" fontId="45" fillId="18" borderId="59" xfId="0" applyFont="1" applyFill="1" applyBorder="1" applyAlignment="1">
      <alignment horizontal="center" vertical="center" wrapText="1"/>
    </xf>
    <xf numFmtId="0" fontId="50" fillId="0" borderId="87" xfId="0" applyFont="1" applyBorder="1" applyAlignment="1">
      <alignment horizontal="center" vertical="center" wrapText="1"/>
    </xf>
    <xf numFmtId="164" fontId="0" fillId="0" borderId="52" xfId="0" applyNumberFormat="1" applyFont="1" applyBorder="1" applyAlignment="1">
      <alignment horizontal="center" vertical="center" wrapText="1"/>
    </xf>
    <xf numFmtId="164" fontId="0" fillId="0" borderId="56" xfId="0" applyNumberFormat="1" applyFont="1" applyBorder="1" applyAlignment="1">
      <alignment horizontal="center" vertical="center" wrapText="1"/>
    </xf>
    <xf numFmtId="2" fontId="50" fillId="0" borderId="86" xfId="0" applyNumberFormat="1" applyFont="1" applyBorder="1" applyAlignment="1">
      <alignment horizontal="center" vertical="center" wrapText="1"/>
    </xf>
    <xf numFmtId="164" fontId="0" fillId="0" borderId="16" xfId="0" applyNumberFormat="1" applyFont="1" applyBorder="1" applyAlignment="1">
      <alignment horizontal="center" vertical="center" wrapText="1"/>
    </xf>
    <xf numFmtId="2" fontId="50" fillId="0" borderId="25" xfId="0" applyNumberFormat="1" applyFont="1" applyBorder="1" applyAlignment="1">
      <alignment horizontal="center" vertical="center" wrapText="1"/>
    </xf>
    <xf numFmtId="0" fontId="45" fillId="18" borderId="26" xfId="0" applyFont="1" applyFill="1" applyBorder="1" applyAlignment="1">
      <alignment horizontal="center" vertical="center" wrapText="1"/>
    </xf>
    <xf numFmtId="164" fontId="50" fillId="0" borderId="70" xfId="0" applyNumberFormat="1" applyFont="1" applyBorder="1" applyAlignment="1">
      <alignment horizontal="center" vertical="center" wrapText="1"/>
    </xf>
    <xf numFmtId="164" fontId="50" fillId="0" borderId="65" xfId="0" applyNumberFormat="1" applyFont="1" applyBorder="1" applyAlignment="1">
      <alignment horizontal="center" vertical="center" wrapText="1"/>
    </xf>
    <xf numFmtId="164" fontId="50" fillId="0" borderId="77" xfId="0" applyNumberFormat="1" applyFont="1" applyBorder="1" applyAlignment="1">
      <alignment horizontal="center" vertical="center" wrapText="1"/>
    </xf>
    <xf numFmtId="164" fontId="50" fillId="0" borderId="79" xfId="0" applyNumberFormat="1" applyFont="1" applyBorder="1" applyAlignment="1">
      <alignment horizontal="center" vertical="center" wrapText="1"/>
    </xf>
    <xf numFmtId="0" fontId="61" fillId="0" borderId="0" xfId="0" applyFont="1" applyAlignment="1">
      <alignment horizontal="center" vertical="center" wrapText="1"/>
    </xf>
    <xf numFmtId="0" fontId="48" fillId="19" borderId="7" xfId="0" applyFont="1" applyFill="1" applyBorder="1" applyAlignment="1">
      <alignment horizontal="center" vertical="center" wrapText="1"/>
    </xf>
    <xf numFmtId="2" fontId="39" fillId="19" borderId="7" xfId="0" applyNumberFormat="1" applyFont="1" applyFill="1" applyBorder="1" applyAlignment="1">
      <alignment horizontal="center" vertical="center" wrapText="1"/>
    </xf>
    <xf numFmtId="2" fontId="11" fillId="19" borderId="7" xfId="0" applyNumberFormat="1" applyFont="1" applyFill="1" applyBorder="1" applyAlignment="1">
      <alignment horizontal="center" vertical="center" wrapText="1"/>
    </xf>
    <xf numFmtId="0" fontId="38" fillId="13" borderId="7" xfId="0" applyFont="1" applyFill="1" applyBorder="1" applyAlignment="1">
      <alignment horizontal="center" vertical="center" wrapText="1"/>
    </xf>
    <xf numFmtId="2" fontId="63" fillId="13" borderId="7" xfId="0" applyNumberFormat="1" applyFont="1" applyFill="1" applyBorder="1" applyAlignment="1">
      <alignment horizontal="center" vertical="center" wrapText="1"/>
    </xf>
    <xf numFmtId="0" fontId="45" fillId="35" borderId="48" xfId="0" applyFont="1" applyFill="1" applyBorder="1" applyAlignment="1">
      <alignment horizontal="center" vertical="center" wrapText="1"/>
    </xf>
    <xf numFmtId="0" fontId="50" fillId="0" borderId="71" xfId="0" applyFont="1" applyBorder="1" applyAlignment="1">
      <alignment horizontal="center" vertical="center" wrapText="1"/>
    </xf>
    <xf numFmtId="2" fontId="0" fillId="0" borderId="56" xfId="0" applyNumberFormat="1" applyFont="1" applyBorder="1" applyAlignment="1">
      <alignment horizontal="center" vertical="center" wrapText="1"/>
    </xf>
    <xf numFmtId="0" fontId="0" fillId="0" borderId="0" xfId="0" applyFont="1" applyAlignment="1">
      <alignment horizontal="left" vertical="center" wrapText="1"/>
    </xf>
    <xf numFmtId="0" fontId="53" fillId="0" borderId="0" xfId="0" applyFont="1" applyAlignment="1">
      <alignment horizontal="left"/>
    </xf>
    <xf numFmtId="0" fontId="50" fillId="0" borderId="91" xfId="0" applyFont="1" applyBorder="1" applyAlignment="1">
      <alignment horizontal="center" vertical="center" wrapText="1"/>
    </xf>
    <xf numFmtId="2" fontId="64" fillId="0" borderId="36" xfId="0" applyNumberFormat="1" applyFont="1" applyBorder="1" applyAlignment="1">
      <alignment horizontal="center" vertical="center" wrapText="1"/>
    </xf>
    <xf numFmtId="2" fontId="50" fillId="0" borderId="36" xfId="0" applyNumberFormat="1" applyFont="1" applyBorder="1" applyAlignment="1">
      <alignment horizontal="center" vertical="center" wrapText="1"/>
    </xf>
    <xf numFmtId="0" fontId="43" fillId="21" borderId="7" xfId="0" applyFont="1" applyFill="1" applyBorder="1" applyAlignment="1">
      <alignment horizontal="center" vertical="center" wrapText="1"/>
    </xf>
    <xf numFmtId="2" fontId="39" fillId="21" borderId="7" xfId="0" applyNumberFormat="1" applyFont="1" applyFill="1" applyBorder="1" applyAlignment="1">
      <alignment horizontal="center" vertical="center" wrapText="1"/>
    </xf>
    <xf numFmtId="2" fontId="43" fillId="21" borderId="7" xfId="0" applyNumberFormat="1" applyFont="1" applyFill="1" applyBorder="1" applyAlignment="1">
      <alignment horizontal="center" vertical="center" wrapText="1"/>
    </xf>
    <xf numFmtId="0" fontId="45" fillId="36" borderId="48" xfId="0" applyFont="1" applyFill="1" applyBorder="1" applyAlignment="1">
      <alignment horizontal="center" vertical="center" wrapText="1"/>
    </xf>
    <xf numFmtId="0" fontId="45" fillId="36" borderId="85" xfId="0" applyFont="1" applyFill="1" applyBorder="1" applyAlignment="1">
      <alignment horizontal="center" vertical="center" wrapText="1"/>
    </xf>
    <xf numFmtId="0" fontId="45" fillId="36" borderId="58" xfId="0" applyFont="1" applyFill="1" applyBorder="1" applyAlignment="1">
      <alignment horizontal="center" vertical="center" wrapText="1"/>
    </xf>
    <xf numFmtId="0" fontId="45" fillId="36" borderId="59" xfId="0" applyFont="1" applyFill="1" applyBorder="1" applyAlignment="1">
      <alignment horizontal="center" vertical="center" wrapText="1"/>
    </xf>
    <xf numFmtId="0" fontId="43" fillId="37" borderId="7" xfId="0" applyFont="1" applyFill="1" applyBorder="1" applyAlignment="1">
      <alignment horizontal="center" vertical="center" wrapText="1"/>
    </xf>
    <xf numFmtId="0" fontId="45" fillId="36" borderId="49" xfId="0" applyFont="1" applyFill="1" applyBorder="1" applyAlignment="1">
      <alignment horizontal="center" vertical="center" wrapText="1"/>
    </xf>
    <xf numFmtId="2" fontId="39" fillId="37" borderId="7" xfId="0" applyNumberFormat="1" applyFont="1" applyFill="1" applyBorder="1" applyAlignment="1">
      <alignment horizontal="center" vertical="center" wrapText="1"/>
    </xf>
    <xf numFmtId="2" fontId="43" fillId="37" borderId="7" xfId="0" applyNumberFormat="1" applyFont="1" applyFill="1" applyBorder="1" applyAlignment="1">
      <alignment horizontal="center" vertical="center" wrapText="1"/>
    </xf>
    <xf numFmtId="0" fontId="50" fillId="0" borderId="88" xfId="0" applyFont="1" applyBorder="1" applyAlignment="1">
      <alignment horizontal="center" vertical="center" wrapText="1"/>
    </xf>
    <xf numFmtId="0" fontId="50" fillId="0" borderId="23" xfId="0" applyFont="1" applyBorder="1" applyAlignment="1">
      <alignment horizontal="center" vertical="center" wrapText="1"/>
    </xf>
    <xf numFmtId="0" fontId="50" fillId="0" borderId="75" xfId="0" applyFont="1" applyBorder="1" applyAlignment="1">
      <alignment horizontal="center" vertical="center" wrapText="1"/>
    </xf>
    <xf numFmtId="0" fontId="45" fillId="37" borderId="48" xfId="0" applyFont="1" applyFill="1" applyBorder="1" applyAlignment="1">
      <alignment horizontal="center" vertical="center" wrapText="1"/>
    </xf>
    <xf numFmtId="0" fontId="45" fillId="37" borderId="49" xfId="0" applyFont="1" applyFill="1" applyBorder="1" applyAlignment="1">
      <alignment horizontal="center" vertical="center" wrapText="1"/>
    </xf>
    <xf numFmtId="0" fontId="67" fillId="0" borderId="45" xfId="0" applyFont="1" applyBorder="1" applyAlignment="1">
      <alignment horizontal="center" vertical="center" wrapText="1"/>
    </xf>
    <xf numFmtId="0" fontId="50" fillId="0" borderId="74" xfId="0" applyFont="1" applyBorder="1" applyAlignment="1">
      <alignment horizontal="center" vertical="center" wrapText="1"/>
    </xf>
    <xf numFmtId="0" fontId="50" fillId="0" borderId="0" xfId="0" applyFont="1"/>
    <xf numFmtId="0" fontId="70" fillId="0" borderId="0" xfId="0" applyFont="1" applyAlignment="1">
      <alignment horizontal="center" vertical="center" wrapText="1"/>
    </xf>
    <xf numFmtId="0" fontId="48" fillId="25" borderId="7" xfId="0" applyFont="1" applyFill="1" applyBorder="1" applyAlignment="1">
      <alignment horizontal="center" vertical="center" wrapText="1"/>
    </xf>
    <xf numFmtId="2" fontId="69" fillId="25" borderId="7" xfId="0" applyNumberFormat="1" applyFont="1" applyFill="1" applyBorder="1" applyAlignment="1">
      <alignment horizontal="center" vertical="center" wrapText="1"/>
    </xf>
    <xf numFmtId="2" fontId="48" fillId="25" borderId="7" xfId="0" applyNumberFormat="1" applyFont="1" applyFill="1" applyBorder="1" applyAlignment="1">
      <alignment horizontal="center" vertical="center" wrapText="1"/>
    </xf>
    <xf numFmtId="0" fontId="50" fillId="0" borderId="67" xfId="0" applyFont="1" applyBorder="1" applyAlignment="1">
      <alignment horizontal="center" vertical="center" wrapText="1"/>
    </xf>
    <xf numFmtId="0" fontId="71" fillId="36" borderId="63" xfId="0" applyFont="1" applyFill="1" applyBorder="1" applyAlignment="1">
      <alignment horizontal="center" vertical="center" wrapText="1"/>
    </xf>
    <xf numFmtId="0" fontId="71" fillId="36" borderId="48" xfId="0" applyFont="1" applyFill="1" applyBorder="1" applyAlignment="1">
      <alignment horizontal="center" vertical="center" wrapText="1"/>
    </xf>
    <xf numFmtId="0" fontId="71" fillId="36" borderId="64" xfId="0" applyFont="1" applyFill="1" applyBorder="1" applyAlignment="1">
      <alignment horizontal="center" vertical="center" wrapText="1"/>
    </xf>
    <xf numFmtId="0" fontId="71" fillId="36" borderId="66" xfId="0" applyFont="1" applyFill="1" applyBorder="1" applyAlignment="1">
      <alignment horizontal="center" vertical="center" wrapText="1"/>
    </xf>
    <xf numFmtId="0" fontId="71" fillId="36" borderId="58" xfId="0" applyFont="1" applyFill="1" applyBorder="1" applyAlignment="1">
      <alignment horizontal="center" vertical="center" wrapText="1"/>
    </xf>
    <xf numFmtId="0" fontId="71" fillId="36" borderId="26" xfId="0" applyFont="1" applyFill="1" applyBorder="1" applyAlignment="1">
      <alignment horizontal="center" vertical="center" wrapText="1"/>
    </xf>
    <xf numFmtId="0" fontId="43" fillId="25" borderId="7" xfId="0" applyFont="1" applyFill="1" applyBorder="1" applyAlignment="1">
      <alignment horizontal="center" vertical="center" wrapText="1"/>
    </xf>
    <xf numFmtId="2" fontId="39" fillId="25" borderId="7" xfId="0" applyNumberFormat="1" applyFont="1" applyFill="1" applyBorder="1" applyAlignment="1">
      <alignment horizontal="center" vertical="center" wrapText="1"/>
    </xf>
    <xf numFmtId="2" fontId="43" fillId="25" borderId="7" xfId="0" applyNumberFormat="1" applyFont="1" applyFill="1" applyBorder="1" applyAlignment="1">
      <alignment horizontal="center" vertical="center" wrapText="1"/>
    </xf>
    <xf numFmtId="0" fontId="45" fillId="38" borderId="48" xfId="0" applyFont="1" applyFill="1" applyBorder="1" applyAlignment="1">
      <alignment horizontal="center" vertical="center" wrapText="1"/>
    </xf>
    <xf numFmtId="2" fontId="73" fillId="0" borderId="45" xfId="0" applyNumberFormat="1" applyFont="1" applyBorder="1" applyAlignment="1">
      <alignment horizontal="center" vertical="center" wrapText="1"/>
    </xf>
    <xf numFmtId="0" fontId="50" fillId="0" borderId="77" xfId="0" applyFont="1" applyBorder="1" applyAlignment="1">
      <alignment horizontal="center" vertical="center" wrapText="1"/>
    </xf>
    <xf numFmtId="2" fontId="50" fillId="0" borderId="15" xfId="0" applyNumberFormat="1" applyFont="1" applyBorder="1" applyAlignment="1">
      <alignment horizontal="center" vertical="center" wrapText="1"/>
    </xf>
    <xf numFmtId="0" fontId="45" fillId="38" borderId="85" xfId="0" applyFont="1" applyFill="1" applyBorder="1" applyAlignment="1">
      <alignment horizontal="center" vertical="center" wrapText="1"/>
    </xf>
    <xf numFmtId="2" fontId="74" fillId="0" borderId="33" xfId="0" applyNumberFormat="1" applyFont="1" applyBorder="1" applyAlignment="1">
      <alignment horizontal="center" vertical="center" wrapText="1"/>
    </xf>
    <xf numFmtId="0" fontId="45" fillId="38" borderId="58" xfId="0" applyFont="1" applyFill="1" applyBorder="1" applyAlignment="1">
      <alignment horizontal="center" vertical="center" wrapText="1"/>
    </xf>
    <xf numFmtId="0" fontId="45" fillId="38" borderId="59" xfId="0" applyFont="1" applyFill="1" applyBorder="1" applyAlignment="1">
      <alignment horizontal="center" vertical="center" wrapText="1"/>
    </xf>
    <xf numFmtId="0" fontId="45" fillId="38" borderId="49" xfId="0" applyFont="1" applyFill="1" applyBorder="1" applyAlignment="1">
      <alignment horizontal="center" vertical="center" wrapText="1"/>
    </xf>
    <xf numFmtId="165" fontId="53" fillId="0" borderId="0" xfId="0" applyNumberFormat="1" applyFont="1"/>
    <xf numFmtId="0" fontId="76" fillId="0" borderId="23" xfId="0" applyFont="1" applyBorder="1" applyAlignment="1">
      <alignment horizontal="center" vertical="center" wrapText="1"/>
    </xf>
    <xf numFmtId="0" fontId="77" fillId="0" borderId="45" xfId="0" applyFont="1" applyBorder="1" applyAlignment="1">
      <alignment horizontal="center" vertical="center" wrapText="1"/>
    </xf>
    <xf numFmtId="0" fontId="51" fillId="0" borderId="75" xfId="0" applyFont="1" applyBorder="1" applyAlignment="1">
      <alignment horizontal="center" vertical="center" wrapText="1"/>
    </xf>
    <xf numFmtId="0" fontId="3" fillId="0" borderId="0" xfId="0" applyFont="1" applyAlignment="1"/>
    <xf numFmtId="0" fontId="3" fillId="0" borderId="0" xfId="0" applyFont="1" applyAlignment="1"/>
    <xf numFmtId="0" fontId="79" fillId="17" borderId="7" xfId="0" applyFont="1" applyFill="1" applyBorder="1" applyAlignment="1">
      <alignment horizontal="center" vertical="center" wrapText="1"/>
    </xf>
    <xf numFmtId="2" fontId="39" fillId="17" borderId="7" xfId="0" applyNumberFormat="1" applyFont="1" applyFill="1" applyBorder="1" applyAlignment="1">
      <alignment horizontal="center" vertical="center" wrapText="1"/>
    </xf>
    <xf numFmtId="0" fontId="79" fillId="17" borderId="7" xfId="0" applyFont="1" applyFill="1" applyBorder="1" applyAlignment="1">
      <alignment horizontal="center" vertical="center" wrapText="1"/>
    </xf>
    <xf numFmtId="2" fontId="43" fillId="17" borderId="7" xfId="0" applyNumberFormat="1" applyFont="1" applyFill="1" applyBorder="1" applyAlignment="1">
      <alignment horizontal="center" vertical="center" wrapText="1"/>
    </xf>
    <xf numFmtId="0" fontId="80" fillId="0" borderId="46" xfId="0" applyFont="1" applyBorder="1" applyAlignment="1">
      <alignment horizontal="center" vertical="center" wrapText="1"/>
    </xf>
    <xf numFmtId="0" fontId="0" fillId="0" borderId="0" xfId="0" applyFont="1" applyAlignment="1"/>
    <xf numFmtId="0" fontId="0" fillId="0" borderId="0" xfId="0" applyFont="1" applyAlignment="1"/>
    <xf numFmtId="0" fontId="23" fillId="0" borderId="35" xfId="0" applyFont="1" applyBorder="1" applyAlignment="1">
      <alignment horizontal="center" vertical="center" wrapText="1"/>
    </xf>
    <xf numFmtId="0" fontId="0" fillId="0" borderId="0" xfId="0" applyFont="1" applyAlignment="1">
      <alignment vertical="center"/>
    </xf>
    <xf numFmtId="0" fontId="23" fillId="0" borderId="88" xfId="0" applyFont="1" applyBorder="1" applyAlignment="1">
      <alignment horizontal="center" vertical="center" wrapText="1"/>
    </xf>
    <xf numFmtId="0" fontId="23" fillId="0" borderId="70"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60" xfId="0" applyFont="1" applyBorder="1" applyAlignment="1">
      <alignment horizontal="center" vertical="center" wrapText="1"/>
    </xf>
    <xf numFmtId="0" fontId="50" fillId="0" borderId="93" xfId="0" applyFont="1" applyBorder="1" applyAlignment="1">
      <alignment horizontal="center" vertical="center" wrapText="1"/>
    </xf>
    <xf numFmtId="0" fontId="50" fillId="0" borderId="94" xfId="0" applyFont="1" applyBorder="1" applyAlignment="1">
      <alignment horizontal="center" vertical="center" wrapText="1"/>
    </xf>
    <xf numFmtId="0" fontId="23" fillId="0" borderId="87" xfId="0" applyFont="1" applyBorder="1" applyAlignment="1">
      <alignment horizontal="center" vertical="center" wrapText="1"/>
    </xf>
    <xf numFmtId="0" fontId="50" fillId="0" borderId="95" xfId="0" applyFont="1" applyBorder="1" applyAlignment="1">
      <alignment horizontal="center" vertical="center" wrapText="1"/>
    </xf>
    <xf numFmtId="0" fontId="23" fillId="0" borderId="61" xfId="0" applyFont="1" applyBorder="1" applyAlignment="1">
      <alignment horizontal="center" vertical="center" wrapText="1"/>
    </xf>
    <xf numFmtId="0" fontId="50" fillId="0" borderId="21" xfId="0" applyFont="1" applyBorder="1" applyAlignment="1">
      <alignment horizontal="center" vertical="center" wrapText="1"/>
    </xf>
    <xf numFmtId="0" fontId="23" fillId="0" borderId="52" xfId="0" applyFont="1" applyBorder="1" applyAlignment="1">
      <alignment horizontal="center" vertical="center" wrapText="1"/>
    </xf>
    <xf numFmtId="0" fontId="45" fillId="27" borderId="48" xfId="0" applyFont="1" applyFill="1" applyBorder="1" applyAlignment="1">
      <alignment horizontal="center" vertical="center" wrapText="1"/>
    </xf>
    <xf numFmtId="0" fontId="45" fillId="27" borderId="85" xfId="0" applyFont="1" applyFill="1" applyBorder="1" applyAlignment="1">
      <alignment horizontal="center" vertical="center" wrapText="1"/>
    </xf>
    <xf numFmtId="0" fontId="45" fillId="27" borderId="58" xfId="0" applyFont="1" applyFill="1" applyBorder="1" applyAlignment="1">
      <alignment horizontal="center" vertical="center" wrapText="1"/>
    </xf>
    <xf numFmtId="0" fontId="45" fillId="27" borderId="59" xfId="0" applyFont="1" applyFill="1" applyBorder="1" applyAlignment="1">
      <alignment horizontal="center" vertical="center" wrapText="1"/>
    </xf>
    <xf numFmtId="0" fontId="45" fillId="27" borderId="49" xfId="0" applyFont="1" applyFill="1" applyBorder="1" applyAlignment="1">
      <alignment horizontal="center" vertical="center" wrapText="1"/>
    </xf>
    <xf numFmtId="0" fontId="50" fillId="0" borderId="96" xfId="0" applyFont="1" applyBorder="1" applyAlignment="1">
      <alignment horizontal="center" vertical="center" wrapText="1"/>
    </xf>
    <xf numFmtId="0" fontId="50" fillId="32" borderId="70" xfId="0" applyFont="1" applyFill="1" applyBorder="1" applyAlignment="1">
      <alignment horizontal="center" vertical="center" wrapText="1"/>
    </xf>
    <xf numFmtId="0" fontId="50" fillId="0" borderId="92" xfId="0" applyFont="1" applyBorder="1" applyAlignment="1">
      <alignment horizontal="center" vertical="center" wrapText="1"/>
    </xf>
    <xf numFmtId="0" fontId="50" fillId="0" borderId="33" xfId="0" applyFont="1" applyBorder="1" applyAlignment="1">
      <alignment horizontal="center" vertical="center" wrapText="1"/>
    </xf>
    <xf numFmtId="0" fontId="45" fillId="38" borderId="26" xfId="0" applyFont="1" applyFill="1" applyBorder="1" applyAlignment="1">
      <alignment horizontal="center" vertical="center" wrapText="1"/>
    </xf>
    <xf numFmtId="0" fontId="0" fillId="0" borderId="65" xfId="0" applyFont="1" applyBorder="1" applyAlignment="1">
      <alignment horizontal="center" vertical="center" wrapText="1"/>
    </xf>
    <xf numFmtId="0" fontId="0" fillId="0" borderId="44" xfId="0" applyFont="1" applyBorder="1" applyAlignment="1">
      <alignment horizontal="center" vertical="center"/>
    </xf>
    <xf numFmtId="0" fontId="50" fillId="32" borderId="65" xfId="0" applyFont="1" applyFill="1" applyBorder="1" applyAlignment="1">
      <alignment horizontal="center" vertical="center"/>
    </xf>
    <xf numFmtId="0" fontId="50" fillId="0" borderId="24" xfId="0" applyFont="1" applyBorder="1" applyAlignment="1">
      <alignment horizontal="center" vertical="center" wrapText="1"/>
    </xf>
    <xf numFmtId="0" fontId="79" fillId="20" borderId="7" xfId="0" applyFont="1" applyFill="1" applyBorder="1" applyAlignment="1">
      <alignment horizontal="center" vertical="center" wrapText="1"/>
    </xf>
    <xf numFmtId="2" fontId="39" fillId="20" borderId="7" xfId="0" applyNumberFormat="1" applyFont="1" applyFill="1" applyBorder="1" applyAlignment="1">
      <alignment horizontal="center" vertical="center" wrapText="1"/>
    </xf>
    <xf numFmtId="2" fontId="43" fillId="20" borderId="7" xfId="0" applyNumberFormat="1" applyFont="1" applyFill="1" applyBorder="1" applyAlignment="1">
      <alignment horizontal="center" vertical="center" wrapText="1"/>
    </xf>
    <xf numFmtId="0" fontId="45" fillId="39" borderId="48" xfId="0" applyFont="1" applyFill="1" applyBorder="1" applyAlignment="1">
      <alignment horizontal="center" vertical="center" wrapText="1"/>
    </xf>
    <xf numFmtId="0" fontId="45" fillId="39" borderId="85" xfId="0" applyFont="1" applyFill="1" applyBorder="1" applyAlignment="1">
      <alignment horizontal="center" vertical="center" wrapText="1"/>
    </xf>
    <xf numFmtId="0" fontId="45" fillId="39" borderId="58" xfId="0" applyFont="1" applyFill="1" applyBorder="1" applyAlignment="1">
      <alignment horizontal="center" vertical="center" wrapText="1"/>
    </xf>
    <xf numFmtId="0" fontId="45" fillId="39" borderId="59" xfId="0" applyFont="1" applyFill="1" applyBorder="1" applyAlignment="1">
      <alignment horizontal="center" vertical="center" wrapText="1"/>
    </xf>
    <xf numFmtId="0" fontId="45" fillId="39" borderId="49" xfId="0" applyFont="1" applyFill="1" applyBorder="1" applyAlignment="1">
      <alignment horizontal="center" vertical="center" wrapText="1"/>
    </xf>
    <xf numFmtId="0" fontId="23" fillId="0" borderId="90" xfId="0" applyFont="1" applyBorder="1" applyAlignment="1">
      <alignment horizontal="center" vertical="center" wrapText="1"/>
    </xf>
    <xf numFmtId="0" fontId="23" fillId="0" borderId="62" xfId="0" applyFont="1" applyBorder="1" applyAlignment="1">
      <alignment horizontal="center" vertical="center" wrapText="1"/>
    </xf>
    <xf numFmtId="0" fontId="50" fillId="0" borderId="52" xfId="0" applyFont="1" applyBorder="1" applyAlignment="1">
      <alignment horizontal="center" vertical="center" wrapText="1"/>
    </xf>
    <xf numFmtId="0" fontId="44" fillId="20" borderId="80" xfId="0" applyFont="1" applyFill="1" applyBorder="1" applyAlignment="1">
      <alignment horizontal="center" vertical="center" wrapText="1"/>
    </xf>
    <xf numFmtId="0" fontId="45" fillId="39" borderId="26" xfId="0" applyFont="1" applyFill="1" applyBorder="1" applyAlignment="1">
      <alignment horizontal="center" vertical="center" wrapText="1"/>
    </xf>
    <xf numFmtId="0" fontId="50" fillId="0" borderId="44" xfId="0" applyFont="1" applyBorder="1" applyAlignment="1">
      <alignment horizontal="center" vertical="center"/>
    </xf>
    <xf numFmtId="0" fontId="50" fillId="40" borderId="65" xfId="0" applyFont="1" applyFill="1" applyBorder="1" applyAlignment="1">
      <alignment horizontal="center" vertical="center" wrapText="1"/>
    </xf>
    <xf numFmtId="2" fontId="50" fillId="0" borderId="42" xfId="0" applyNumberFormat="1" applyFont="1" applyBorder="1" applyAlignment="1">
      <alignment horizontal="center" vertical="center"/>
    </xf>
    <xf numFmtId="0" fontId="51" fillId="27" borderId="80" xfId="0" applyFont="1" applyFill="1" applyBorder="1" applyAlignment="1">
      <alignment horizontal="center" vertical="center" wrapText="1"/>
    </xf>
    <xf numFmtId="0" fontId="45" fillId="27" borderId="26" xfId="0" applyFont="1" applyFill="1" applyBorder="1" applyAlignment="1">
      <alignment horizontal="center" vertical="center" wrapText="1"/>
    </xf>
    <xf numFmtId="0" fontId="85" fillId="0" borderId="22" xfId="0" applyFont="1" applyBorder="1" applyAlignment="1">
      <alignment horizontal="center" vertical="center" wrapText="1"/>
    </xf>
    <xf numFmtId="0" fontId="85" fillId="0" borderId="6" xfId="0" applyFont="1" applyBorder="1" applyAlignment="1">
      <alignment horizontal="center" vertical="center" wrapText="1"/>
    </xf>
    <xf numFmtId="2" fontId="34" fillId="26" borderId="7" xfId="0" applyNumberFormat="1" applyFont="1" applyFill="1" applyBorder="1" applyAlignment="1">
      <alignment horizontal="center" vertical="center" wrapText="1"/>
    </xf>
    <xf numFmtId="0" fontId="0" fillId="0" borderId="0" xfId="0" applyFont="1" applyAlignment="1"/>
    <xf numFmtId="0" fontId="0" fillId="0" borderId="0" xfId="0" applyFont="1" applyAlignment="1">
      <alignment horizontal="center"/>
    </xf>
    <xf numFmtId="0" fontId="0" fillId="0" borderId="0" xfId="0" applyFont="1" applyAlignment="1"/>
    <xf numFmtId="0" fontId="46" fillId="0" borderId="0" xfId="0" applyFont="1" applyAlignment="1">
      <alignment horizontal="center" vertical="center" wrapText="1"/>
    </xf>
    <xf numFmtId="0" fontId="86" fillId="0" borderId="97" xfId="0" applyFont="1" applyBorder="1" applyAlignment="1">
      <alignment horizontal="justify" vertical="center"/>
    </xf>
    <xf numFmtId="0" fontId="86" fillId="41" borderId="97" xfId="0" applyFont="1" applyFill="1" applyBorder="1" applyAlignment="1">
      <alignment horizontal="justify" vertical="center"/>
    </xf>
    <xf numFmtId="0" fontId="86" fillId="0" borderId="97" xfId="0" applyFont="1" applyBorder="1" applyAlignment="1">
      <alignment horizontal="justify" vertical="center" wrapText="1"/>
    </xf>
    <xf numFmtId="0" fontId="86" fillId="41" borderId="97" xfId="0" applyFont="1" applyFill="1" applyBorder="1" applyAlignment="1">
      <alignment horizontal="justify" vertical="center" wrapText="1"/>
    </xf>
    <xf numFmtId="14" fontId="86" fillId="0" borderId="97" xfId="0" applyNumberFormat="1" applyFont="1" applyBorder="1" applyAlignment="1">
      <alignment horizontal="justify" vertical="center"/>
    </xf>
    <xf numFmtId="14" fontId="86" fillId="0" borderId="97" xfId="0" applyNumberFormat="1" applyFont="1" applyBorder="1" applyAlignment="1">
      <alignment horizontal="center" vertical="center"/>
    </xf>
    <xf numFmtId="0" fontId="45" fillId="30" borderId="94" xfId="0" applyFont="1" applyFill="1" applyBorder="1" applyAlignment="1">
      <alignment horizontal="center" vertical="center" wrapText="1"/>
    </xf>
    <xf numFmtId="0" fontId="50" fillId="0" borderId="83" xfId="0" applyFont="1" applyBorder="1" applyAlignment="1">
      <alignment horizontal="center" vertical="center" wrapText="1"/>
    </xf>
    <xf numFmtId="2" fontId="50" fillId="0" borderId="80" xfId="0" applyNumberFormat="1" applyFont="1" applyBorder="1" applyAlignment="1">
      <alignment horizontal="center" vertical="center" wrapText="1"/>
    </xf>
    <xf numFmtId="0" fontId="0" fillId="0" borderId="83" xfId="0" applyFont="1" applyBorder="1" applyAlignment="1"/>
    <xf numFmtId="0" fontId="50" fillId="0" borderId="97" xfId="0" applyFont="1" applyBorder="1" applyAlignment="1">
      <alignment horizontal="center" vertical="center" wrapText="1"/>
    </xf>
    <xf numFmtId="0" fontId="86" fillId="0" borderId="97" xfId="0" applyFont="1" applyBorder="1" applyAlignment="1">
      <alignment horizontal="justify" vertical="center"/>
    </xf>
    <xf numFmtId="0" fontId="86" fillId="41" borderId="97" xfId="0" applyFont="1" applyFill="1" applyBorder="1" applyAlignment="1">
      <alignment horizontal="justify" vertical="center"/>
    </xf>
    <xf numFmtId="14" fontId="86" fillId="0" borderId="97" xfId="0" applyNumberFormat="1" applyFont="1" applyBorder="1" applyAlignment="1">
      <alignment horizontal="center" vertical="center"/>
    </xf>
    <xf numFmtId="0" fontId="89" fillId="0" borderId="0" xfId="0" applyFont="1" applyAlignment="1">
      <alignment horizontal="center" vertical="center"/>
    </xf>
    <xf numFmtId="0" fontId="89" fillId="0" borderId="0" xfId="0" applyFont="1" applyAlignment="1"/>
    <xf numFmtId="0" fontId="89" fillId="0" borderId="0" xfId="0" applyFont="1" applyAlignment="1">
      <alignment horizontal="center" vertical="center" wrapText="1"/>
    </xf>
    <xf numFmtId="0" fontId="91" fillId="0" borderId="4" xfId="0" applyFont="1" applyBorder="1" applyAlignment="1">
      <alignment horizontal="center" vertical="center" wrapText="1"/>
    </xf>
    <xf numFmtId="2" fontId="92" fillId="6" borderId="7" xfId="0" applyNumberFormat="1" applyFont="1" applyFill="1" applyBorder="1" applyAlignment="1">
      <alignment horizontal="center" vertical="center" wrapText="1"/>
    </xf>
    <xf numFmtId="2" fontId="92" fillId="42" borderId="83" xfId="0" applyNumberFormat="1" applyFont="1" applyFill="1" applyBorder="1" applyAlignment="1">
      <alignment horizontal="center" vertical="center" wrapText="1"/>
    </xf>
    <xf numFmtId="0" fontId="93" fillId="0" borderId="7" xfId="0" applyFont="1" applyBorder="1" applyAlignment="1">
      <alignment horizontal="center" vertical="center" wrapText="1"/>
    </xf>
    <xf numFmtId="0" fontId="89" fillId="6" borderId="7" xfId="0" applyFont="1" applyFill="1" applyBorder="1" applyAlignment="1">
      <alignment horizontal="center" vertical="center" wrapText="1"/>
    </xf>
    <xf numFmtId="0" fontId="94" fillId="0" borderId="0" xfId="0" applyFont="1" applyAlignment="1">
      <alignment horizontal="center" vertical="center" wrapText="1"/>
    </xf>
    <xf numFmtId="0" fontId="89" fillId="0" borderId="7" xfId="0" applyFont="1" applyBorder="1" applyAlignment="1">
      <alignment horizontal="center" vertical="center" wrapText="1"/>
    </xf>
    <xf numFmtId="2" fontId="95" fillId="6" borderId="7" xfId="0" applyNumberFormat="1" applyFont="1" applyFill="1" applyBorder="1" applyAlignment="1">
      <alignment horizontal="center" vertical="center" wrapText="1"/>
    </xf>
    <xf numFmtId="2" fontId="95" fillId="42" borderId="83" xfId="0" applyNumberFormat="1" applyFont="1" applyFill="1" applyBorder="1" applyAlignment="1">
      <alignment horizontal="center" vertical="center" wrapText="1"/>
    </xf>
    <xf numFmtId="0" fontId="89" fillId="0" borderId="16" xfId="0" applyFont="1" applyBorder="1" applyAlignment="1">
      <alignment horizontal="center" vertical="center" wrapText="1"/>
    </xf>
    <xf numFmtId="0" fontId="97" fillId="31" borderId="63" xfId="0" applyFont="1" applyFill="1" applyBorder="1" applyAlignment="1">
      <alignment horizontal="center" vertical="center" wrapText="1"/>
    </xf>
    <xf numFmtId="0" fontId="97" fillId="31" borderId="94" xfId="0" applyFont="1" applyFill="1" applyBorder="1" applyAlignment="1">
      <alignment horizontal="center" vertical="center" wrapText="1"/>
    </xf>
    <xf numFmtId="0" fontId="97" fillId="31" borderId="95" xfId="0" applyFont="1" applyFill="1" applyBorder="1" applyAlignment="1">
      <alignment horizontal="center" vertical="center" wrapText="1"/>
    </xf>
    <xf numFmtId="0" fontId="97" fillId="31" borderId="68" xfId="0" applyFont="1" applyFill="1" applyBorder="1" applyAlignment="1">
      <alignment horizontal="center" vertical="center" wrapText="1"/>
    </xf>
    <xf numFmtId="0" fontId="97" fillId="30" borderId="94" xfId="0" applyFont="1" applyFill="1" applyBorder="1" applyAlignment="1">
      <alignment horizontal="center" vertical="center" wrapText="1"/>
    </xf>
    <xf numFmtId="0" fontId="97" fillId="30" borderId="68" xfId="0" applyFont="1" applyFill="1" applyBorder="1" applyAlignment="1">
      <alignment horizontal="center" vertical="center" wrapText="1"/>
    </xf>
    <xf numFmtId="0" fontId="98" fillId="0" borderId="97" xfId="0" applyFont="1" applyBorder="1" applyAlignment="1">
      <alignment horizontal="center" vertical="center" wrapText="1"/>
    </xf>
    <xf numFmtId="2" fontId="98" fillId="0" borderId="97" xfId="0" applyNumberFormat="1" applyFont="1" applyBorder="1" applyAlignment="1">
      <alignment horizontal="center" vertical="center" wrapText="1"/>
    </xf>
    <xf numFmtId="0" fontId="98" fillId="0" borderId="97" xfId="0" applyFont="1" applyBorder="1" applyAlignment="1">
      <alignment horizontal="center" vertical="center"/>
    </xf>
    <xf numFmtId="0" fontId="98" fillId="0" borderId="83" xfId="0" applyFont="1" applyBorder="1" applyAlignment="1">
      <alignment horizontal="center" vertical="center" wrapText="1"/>
    </xf>
    <xf numFmtId="0" fontId="98" fillId="0" borderId="83" xfId="0" applyFont="1" applyBorder="1" applyAlignment="1">
      <alignment horizontal="center" vertical="center"/>
    </xf>
    <xf numFmtId="0" fontId="98" fillId="0" borderId="0" xfId="0" applyFont="1" applyAlignment="1">
      <alignment horizontal="center" vertical="center"/>
    </xf>
    <xf numFmtId="2" fontId="0" fillId="0" borderId="80" xfId="0" applyNumberFormat="1" applyFont="1" applyBorder="1" applyAlignment="1">
      <alignment horizontal="center" vertical="center" wrapText="1"/>
    </xf>
    <xf numFmtId="0" fontId="40" fillId="0" borderId="83" xfId="0" applyFont="1" applyBorder="1" applyAlignment="1">
      <alignment horizontal="center" vertical="center" wrapText="1"/>
    </xf>
    <xf numFmtId="0" fontId="45" fillId="34" borderId="97" xfId="0" applyFont="1" applyFill="1" applyBorder="1" applyAlignment="1">
      <alignment horizontal="center" vertical="center" wrapText="1"/>
    </xf>
    <xf numFmtId="0" fontId="45" fillId="30" borderId="97" xfId="0" applyFont="1" applyFill="1" applyBorder="1" applyAlignment="1">
      <alignment horizontal="center" vertical="center" wrapText="1"/>
    </xf>
    <xf numFmtId="0" fontId="99" fillId="30" borderId="97" xfId="0" applyFont="1" applyFill="1" applyBorder="1" applyAlignment="1">
      <alignment horizontal="center" vertical="center" wrapText="1"/>
    </xf>
    <xf numFmtId="0" fontId="0" fillId="0" borderId="97" xfId="0" applyFont="1" applyBorder="1" applyAlignment="1">
      <alignment horizontal="center" vertical="center" wrapText="1"/>
    </xf>
    <xf numFmtId="0" fontId="86" fillId="0" borderId="97" xfId="0" applyFont="1" applyBorder="1" applyAlignment="1">
      <alignment horizontal="justify" vertical="center" wrapText="1"/>
    </xf>
    <xf numFmtId="2" fontId="0" fillId="0" borderId="97" xfId="0" applyNumberFormat="1" applyFont="1" applyBorder="1" applyAlignment="1">
      <alignment horizontal="center" vertical="center" wrapText="1"/>
    </xf>
    <xf numFmtId="0" fontId="0" fillId="0" borderId="83" xfId="0" applyFont="1" applyBorder="1" applyAlignment="1">
      <alignment horizontal="center" vertical="center" wrapText="1"/>
    </xf>
    <xf numFmtId="0" fontId="44" fillId="7" borderId="97" xfId="0" applyFont="1" applyFill="1" applyBorder="1" applyAlignment="1">
      <alignment horizontal="center" vertical="center" wrapText="1"/>
    </xf>
    <xf numFmtId="2" fontId="0" fillId="0" borderId="0" xfId="0" applyNumberFormat="1" applyFont="1" applyAlignment="1"/>
    <xf numFmtId="0" fontId="86" fillId="0" borderId="97" xfId="0" applyFont="1" applyBorder="1" applyAlignment="1">
      <alignment horizontal="left" vertical="center"/>
    </xf>
    <xf numFmtId="0" fontId="44" fillId="7" borderId="99" xfId="0" applyFont="1" applyFill="1" applyBorder="1" applyAlignment="1">
      <alignment horizontal="center" vertical="center" wrapText="1"/>
    </xf>
    <xf numFmtId="0" fontId="0" fillId="0" borderId="69" xfId="0" applyFont="1" applyBorder="1" applyAlignment="1">
      <alignment horizontal="center" vertical="center" wrapText="1"/>
    </xf>
    <xf numFmtId="0" fontId="0" fillId="0" borderId="73" xfId="0" applyFont="1" applyBorder="1" applyAlignment="1">
      <alignment horizontal="center" vertical="center" wrapText="1"/>
    </xf>
    <xf numFmtId="0" fontId="0" fillId="0" borderId="76" xfId="0" applyFont="1" applyBorder="1" applyAlignment="1">
      <alignment horizontal="center" vertical="center" wrapText="1"/>
    </xf>
    <xf numFmtId="0" fontId="99" fillId="35" borderId="93" xfId="0" applyFont="1" applyFill="1" applyBorder="1" applyAlignment="1">
      <alignment horizontal="center" vertical="center" wrapText="1"/>
    </xf>
    <xf numFmtId="0" fontId="99" fillId="35" borderId="94" xfId="0" applyFont="1" applyFill="1" applyBorder="1" applyAlignment="1">
      <alignment horizontal="center" vertical="center" wrapText="1"/>
    </xf>
    <xf numFmtId="0" fontId="99" fillId="35" borderId="95" xfId="0" applyFont="1" applyFill="1" applyBorder="1" applyAlignment="1">
      <alignment horizontal="center" vertical="center" wrapText="1"/>
    </xf>
    <xf numFmtId="0" fontId="45" fillId="35" borderId="68" xfId="0" applyFont="1" applyFill="1" applyBorder="1" applyAlignment="1">
      <alignment horizontal="center" vertical="center" wrapText="1"/>
    </xf>
    <xf numFmtId="0" fontId="45" fillId="30" borderId="93" xfId="0" applyFont="1" applyFill="1" applyBorder="1" applyAlignment="1">
      <alignment horizontal="center" vertical="center" wrapText="1"/>
    </xf>
    <xf numFmtId="0" fontId="99" fillId="30" borderId="98" xfId="0" applyFont="1" applyFill="1" applyBorder="1" applyAlignment="1">
      <alignment horizontal="center" vertical="center" wrapText="1"/>
    </xf>
    <xf numFmtId="2" fontId="44" fillId="7" borderId="97" xfId="0" applyNumberFormat="1" applyFont="1" applyFill="1" applyBorder="1" applyAlignment="1">
      <alignment horizontal="center" vertical="center" wrapText="1"/>
    </xf>
    <xf numFmtId="0" fontId="99" fillId="37" borderId="85" xfId="0" applyFont="1" applyFill="1" applyBorder="1" applyAlignment="1">
      <alignment horizontal="center" vertical="center" wrapText="1"/>
    </xf>
    <xf numFmtId="0" fontId="99" fillId="37" borderId="58" xfId="0" applyFont="1" applyFill="1" applyBorder="1" applyAlignment="1">
      <alignment horizontal="center" vertical="center" wrapText="1"/>
    </xf>
    <xf numFmtId="0" fontId="99" fillId="37" borderId="59" xfId="0" applyFont="1" applyFill="1" applyBorder="1" applyAlignment="1">
      <alignment horizontal="center" vertical="center" wrapText="1"/>
    </xf>
    <xf numFmtId="2" fontId="44" fillId="7" borderId="80" xfId="0" applyNumberFormat="1" applyFont="1" applyFill="1" applyBorder="1" applyAlignment="1">
      <alignment horizontal="center" vertical="center" wrapText="1"/>
    </xf>
    <xf numFmtId="0" fontId="45" fillId="25" borderId="97" xfId="0" applyFont="1" applyFill="1" applyBorder="1" applyAlignment="1">
      <alignment horizontal="center" vertical="center" wrapText="1"/>
    </xf>
    <xf numFmtId="0" fontId="99" fillId="25" borderId="97" xfId="0" applyFont="1" applyFill="1" applyBorder="1" applyAlignment="1">
      <alignment horizontal="center" vertical="center" wrapText="1"/>
    </xf>
    <xf numFmtId="14" fontId="86" fillId="41" borderId="97" xfId="0" applyNumberFormat="1" applyFont="1" applyFill="1" applyBorder="1" applyAlignment="1">
      <alignment horizontal="justify" vertical="center"/>
    </xf>
    <xf numFmtId="0" fontId="86" fillId="41" borderId="97" xfId="0" applyFont="1" applyFill="1" applyBorder="1" applyAlignment="1">
      <alignment horizontal="center" vertical="center" wrapText="1"/>
    </xf>
    <xf numFmtId="0" fontId="44" fillId="24" borderId="103" xfId="0" applyFont="1" applyFill="1" applyBorder="1" applyAlignment="1">
      <alignment horizontal="center" vertical="center" wrapText="1"/>
    </xf>
    <xf numFmtId="0" fontId="45" fillId="43" borderId="97" xfId="0" applyFont="1" applyFill="1" applyBorder="1" applyAlignment="1">
      <alignment horizontal="center" vertical="center" wrapText="1"/>
    </xf>
    <xf numFmtId="0" fontId="99" fillId="43" borderId="97" xfId="0" applyFont="1" applyFill="1" applyBorder="1" applyAlignment="1">
      <alignment horizontal="center" vertical="center" wrapText="1"/>
    </xf>
    <xf numFmtId="0" fontId="99" fillId="29" borderId="97" xfId="0" applyFont="1" applyFill="1" applyBorder="1" applyAlignment="1">
      <alignment horizontal="center" vertical="center" wrapText="1"/>
    </xf>
    <xf numFmtId="0" fontId="0" fillId="0" borderId="75" xfId="0" applyFont="1" applyBorder="1" applyAlignment="1">
      <alignment horizontal="center" vertical="center"/>
    </xf>
    <xf numFmtId="0" fontId="50" fillId="0" borderId="75" xfId="0" applyFont="1" applyBorder="1" applyAlignment="1">
      <alignment horizontal="center" vertical="center"/>
    </xf>
    <xf numFmtId="0" fontId="50" fillId="0" borderId="89" xfId="0" applyFont="1" applyBorder="1" applyAlignment="1">
      <alignment horizontal="center" vertical="center"/>
    </xf>
    <xf numFmtId="2" fontId="92" fillId="28" borderId="7" xfId="0" applyNumberFormat="1" applyFont="1" applyFill="1" applyBorder="1" applyAlignment="1">
      <alignment horizontal="center" vertical="center" wrapText="1"/>
    </xf>
    <xf numFmtId="0" fontId="95" fillId="28" borderId="7" xfId="0" applyFont="1" applyFill="1" applyBorder="1" applyAlignment="1">
      <alignment horizontal="center" vertical="center" wrapText="1"/>
    </xf>
    <xf numFmtId="2" fontId="95" fillId="28" borderId="7" xfId="0" applyNumberFormat="1" applyFont="1" applyFill="1" applyBorder="1" applyAlignment="1">
      <alignment horizontal="center" vertical="center" wrapText="1"/>
    </xf>
    <xf numFmtId="0" fontId="97" fillId="30" borderId="97" xfId="0" applyFont="1" applyFill="1" applyBorder="1" applyAlignment="1">
      <alignment horizontal="center" vertical="center" wrapText="1"/>
    </xf>
    <xf numFmtId="0" fontId="95" fillId="0" borderId="0" xfId="0" applyFont="1" applyAlignment="1"/>
    <xf numFmtId="0" fontId="95" fillId="0" borderId="0" xfId="0" applyFont="1" applyAlignment="1">
      <alignment horizontal="center" wrapText="1"/>
    </xf>
    <xf numFmtId="0" fontId="95" fillId="0" borderId="0" xfId="0" applyFont="1" applyAlignment="1">
      <alignment vertical="center"/>
    </xf>
    <xf numFmtId="0" fontId="95" fillId="0" borderId="0" xfId="0" applyFont="1" applyAlignment="1">
      <alignment horizontal="center" vertical="center"/>
    </xf>
    <xf numFmtId="0" fontId="105" fillId="0" borderId="0" xfId="0" applyFont="1" applyAlignment="1">
      <alignment horizontal="center" vertical="center" wrapText="1"/>
    </xf>
    <xf numFmtId="0" fontId="103" fillId="0" borderId="7" xfId="0" applyFont="1" applyBorder="1" applyAlignment="1">
      <alignment horizontal="center" vertical="center" wrapText="1"/>
    </xf>
    <xf numFmtId="0" fontId="95" fillId="0" borderId="7" xfId="0" applyFont="1" applyBorder="1" applyAlignment="1">
      <alignment horizontal="center" vertical="center" wrapText="1"/>
    </xf>
    <xf numFmtId="0" fontId="95" fillId="0" borderId="16" xfId="0" applyFont="1" applyBorder="1" applyAlignment="1">
      <alignment horizontal="center" vertical="center" wrapText="1"/>
    </xf>
    <xf numFmtId="0" fontId="107" fillId="44" borderId="97" xfId="0" applyFont="1" applyFill="1" applyBorder="1" applyAlignment="1">
      <alignment horizontal="center" vertical="center" wrapText="1"/>
    </xf>
    <xf numFmtId="0" fontId="107" fillId="30" borderId="97" xfId="0" applyFont="1" applyFill="1" applyBorder="1" applyAlignment="1">
      <alignment horizontal="center" vertical="center" wrapText="1"/>
    </xf>
    <xf numFmtId="14" fontId="86" fillId="0" borderId="97" xfId="0" applyNumberFormat="1" applyFont="1" applyBorder="1" applyAlignment="1">
      <alignment vertical="center" wrapText="1"/>
    </xf>
    <xf numFmtId="14" fontId="86" fillId="0" borderId="98" xfId="0" applyNumberFormat="1" applyFont="1" applyBorder="1" applyAlignment="1">
      <alignment vertical="center" wrapText="1"/>
    </xf>
    <xf numFmtId="2" fontId="95" fillId="0" borderId="97" xfId="0" applyNumberFormat="1" applyFont="1" applyBorder="1" applyAlignment="1">
      <alignment horizontal="center" vertical="center" wrapText="1"/>
    </xf>
    <xf numFmtId="0" fontId="86" fillId="0" borderId="97" xfId="0" applyFont="1" applyBorder="1" applyAlignment="1">
      <alignment horizontal="center" vertical="center" wrapText="1"/>
    </xf>
    <xf numFmtId="0" fontId="86" fillId="0" borderId="98" xfId="0" applyFont="1" applyBorder="1" applyAlignment="1">
      <alignment vertical="center" wrapText="1"/>
    </xf>
    <xf numFmtId="14" fontId="86" fillId="0" borderId="97" xfId="0" applyNumberFormat="1" applyFont="1" applyBorder="1" applyAlignment="1">
      <alignment horizontal="center" vertical="center" wrapText="1"/>
    </xf>
    <xf numFmtId="0" fontId="95" fillId="0" borderId="83" xfId="0" applyFont="1" applyBorder="1" applyAlignment="1">
      <alignment horizontal="center" vertical="center" wrapText="1"/>
    </xf>
    <xf numFmtId="0" fontId="106" fillId="7" borderId="97" xfId="0" applyFont="1" applyFill="1" applyBorder="1" applyAlignment="1">
      <alignment horizontal="center" vertical="center" wrapText="1"/>
    </xf>
    <xf numFmtId="0" fontId="95" fillId="0" borderId="0" xfId="0" applyFont="1" applyAlignment="1">
      <alignment horizontal="center"/>
    </xf>
    <xf numFmtId="0" fontId="86" fillId="0" borderId="97" xfId="0" applyFont="1" applyBorder="1" applyAlignment="1">
      <alignment horizontal="left" vertical="center" wrapText="1"/>
    </xf>
    <xf numFmtId="2" fontId="95" fillId="0" borderId="0" xfId="0" applyNumberFormat="1" applyFont="1" applyAlignment="1">
      <alignment vertical="center"/>
    </xf>
    <xf numFmtId="2" fontId="103" fillId="0" borderId="97" xfId="0" applyNumberFormat="1" applyFont="1" applyBorder="1" applyAlignment="1">
      <alignment horizontal="center" vertical="center" wrapText="1"/>
    </xf>
    <xf numFmtId="0" fontId="45" fillId="29" borderId="97" xfId="0" applyFont="1" applyFill="1" applyBorder="1" applyAlignment="1">
      <alignment horizontal="center" vertical="center" wrapText="1"/>
    </xf>
    <xf numFmtId="2" fontId="0" fillId="41" borderId="97" xfId="0" applyNumberFormat="1" applyFont="1" applyFill="1" applyBorder="1" applyAlignment="1">
      <alignment horizontal="center" vertical="center" wrapText="1"/>
    </xf>
    <xf numFmtId="0" fontId="40" fillId="0" borderId="83" xfId="0" applyFont="1" applyBorder="1" applyAlignment="1">
      <alignment vertical="center" wrapText="1"/>
    </xf>
    <xf numFmtId="0" fontId="102" fillId="0" borderId="83" xfId="0" applyFont="1" applyBorder="1" applyAlignment="1">
      <alignment horizontal="center" vertical="center" wrapText="1"/>
    </xf>
    <xf numFmtId="0" fontId="108" fillId="0" borderId="83" xfId="0" applyFont="1" applyBorder="1" applyAlignment="1">
      <alignment horizontal="justify" vertical="center" wrapText="1"/>
    </xf>
    <xf numFmtId="0" fontId="109" fillId="0" borderId="83" xfId="0" applyFont="1" applyBorder="1" applyAlignment="1">
      <alignment horizontal="justify" vertical="center" wrapText="1"/>
    </xf>
    <xf numFmtId="0" fontId="0" fillId="0" borderId="0" xfId="0" applyFont="1" applyAlignment="1"/>
    <xf numFmtId="0" fontId="89" fillId="0" borderId="0" xfId="0" applyFont="1" applyAlignment="1"/>
    <xf numFmtId="0" fontId="86" fillId="0" borderId="97" xfId="0" applyFont="1" applyBorder="1" applyAlignment="1">
      <alignment horizontal="justify" vertical="center"/>
    </xf>
    <xf numFmtId="0" fontId="86" fillId="41" borderId="97" xfId="0" applyFont="1" applyFill="1" applyBorder="1" applyAlignment="1">
      <alignment horizontal="justify" vertical="center"/>
    </xf>
    <xf numFmtId="14" fontId="86" fillId="41" borderId="98" xfId="0" applyNumberFormat="1" applyFont="1" applyFill="1" applyBorder="1" applyAlignment="1">
      <alignment horizontal="justify" vertical="center"/>
    </xf>
    <xf numFmtId="0" fontId="86" fillId="41" borderId="98" xfId="0" applyFont="1" applyFill="1" applyBorder="1" applyAlignment="1">
      <alignment horizontal="justify" vertical="center"/>
    </xf>
    <xf numFmtId="49" fontId="86" fillId="0" borderId="97" xfId="0" applyNumberFormat="1" applyFont="1" applyBorder="1" applyAlignment="1">
      <alignment horizontal="justify" vertical="center" wrapText="1"/>
    </xf>
    <xf numFmtId="49" fontId="109" fillId="0" borderId="97" xfId="0" applyNumberFormat="1" applyFont="1" applyBorder="1" applyAlignment="1">
      <alignment horizontal="justify" vertical="center" wrapText="1"/>
    </xf>
    <xf numFmtId="0" fontId="50" fillId="0" borderId="83" xfId="0" applyFont="1" applyBorder="1" applyAlignment="1">
      <alignment horizontal="center" vertical="center"/>
    </xf>
    <xf numFmtId="2" fontId="50" fillId="0" borderId="97" xfId="0" applyNumberFormat="1" applyFont="1" applyBorder="1" applyAlignment="1">
      <alignment horizontal="center" vertical="center" wrapText="1"/>
    </xf>
    <xf numFmtId="0" fontId="86" fillId="0" borderId="97" xfId="0" applyFont="1" applyFill="1" applyBorder="1" applyAlignment="1">
      <alignment vertical="center" wrapText="1"/>
    </xf>
    <xf numFmtId="0" fontId="86" fillId="0" borderId="97" xfId="0" applyFont="1" applyFill="1" applyBorder="1" applyAlignment="1">
      <alignment vertical="top" wrapText="1"/>
    </xf>
    <xf numFmtId="2" fontId="0" fillId="0" borderId="0" xfId="0" applyNumberFormat="1" applyFont="1" applyAlignment="1">
      <alignment horizontal="center" vertical="center"/>
    </xf>
    <xf numFmtId="2" fontId="50" fillId="0" borderId="83" xfId="0" applyNumberFormat="1" applyFont="1" applyBorder="1" applyAlignment="1">
      <alignment horizontal="center" vertical="center" wrapText="1"/>
    </xf>
    <xf numFmtId="0" fontId="51" fillId="7" borderId="97" xfId="0" applyFont="1" applyFill="1" applyBorder="1" applyAlignment="1">
      <alignment horizontal="center" vertical="center" wrapText="1"/>
    </xf>
    <xf numFmtId="0" fontId="110" fillId="0" borderId="0" xfId="0" applyFont="1" applyAlignment="1"/>
    <xf numFmtId="0" fontId="111" fillId="0" borderId="0" xfId="0" applyFont="1" applyAlignment="1"/>
    <xf numFmtId="0" fontId="86" fillId="0" borderId="97" xfId="0" applyFont="1" applyBorder="1" applyAlignment="1">
      <alignment horizontal="justify" vertical="center"/>
    </xf>
    <xf numFmtId="0" fontId="86" fillId="0" borderId="97" xfId="0" applyFont="1" applyBorder="1" applyAlignment="1">
      <alignment horizontal="center" vertical="center"/>
    </xf>
    <xf numFmtId="0" fontId="97" fillId="46" borderId="63" xfId="0" applyFont="1" applyFill="1" applyBorder="1" applyAlignment="1">
      <alignment horizontal="center" vertical="center" wrapText="1"/>
    </xf>
    <xf numFmtId="0" fontId="97" fillId="46" borderId="94" xfId="0" applyFont="1" applyFill="1" applyBorder="1" applyAlignment="1">
      <alignment horizontal="center" vertical="center" wrapText="1"/>
    </xf>
    <xf numFmtId="0" fontId="97" fillId="46" borderId="95" xfId="0" applyFont="1" applyFill="1" applyBorder="1" applyAlignment="1">
      <alignment horizontal="center" vertical="center" wrapText="1"/>
    </xf>
    <xf numFmtId="0" fontId="97" fillId="46" borderId="68" xfId="0" applyFont="1" applyFill="1" applyBorder="1" applyAlignment="1">
      <alignment horizontal="center" vertical="center" wrapText="1"/>
    </xf>
    <xf numFmtId="0" fontId="97" fillId="47" borderId="94" xfId="0" applyFont="1" applyFill="1" applyBorder="1" applyAlignment="1">
      <alignment horizontal="center" vertical="center" wrapText="1"/>
    </xf>
    <xf numFmtId="0" fontId="97" fillId="47" borderId="68" xfId="0" applyFont="1" applyFill="1" applyBorder="1" applyAlignment="1">
      <alignment horizontal="center" vertical="center" wrapText="1"/>
    </xf>
    <xf numFmtId="0" fontId="86" fillId="41" borderId="83" xfId="0" applyFont="1" applyFill="1" applyBorder="1" applyAlignment="1">
      <alignment horizontal="justify" vertical="center" wrapText="1"/>
    </xf>
    <xf numFmtId="164" fontId="98" fillId="0" borderId="97" xfId="0" applyNumberFormat="1" applyFont="1" applyBorder="1" applyAlignment="1">
      <alignment horizontal="center" vertical="center" wrapText="1"/>
    </xf>
    <xf numFmtId="0" fontId="112" fillId="41" borderId="97" xfId="0" applyFont="1" applyFill="1" applyBorder="1" applyAlignment="1">
      <alignment horizontal="center" vertical="center" wrapText="1"/>
    </xf>
    <xf numFmtId="14" fontId="86" fillId="41" borderId="97" xfId="0" applyNumberFormat="1" applyFont="1" applyFill="1" applyBorder="1" applyAlignment="1">
      <alignment horizontal="center" vertical="center" wrapText="1"/>
    </xf>
    <xf numFmtId="0" fontId="0" fillId="0" borderId="0" xfId="0" applyFont="1" applyAlignment="1"/>
    <xf numFmtId="0" fontId="0" fillId="0" borderId="97" xfId="0" applyFont="1" applyBorder="1" applyAlignment="1">
      <alignment horizontal="center" vertical="center" wrapText="1"/>
    </xf>
    <xf numFmtId="0" fontId="86" fillId="0" borderId="97" xfId="0" applyFont="1" applyBorder="1" applyAlignment="1">
      <alignment horizontal="justify" vertical="center" wrapText="1"/>
    </xf>
    <xf numFmtId="0" fontId="86" fillId="41" borderId="97" xfId="0" applyFont="1" applyFill="1" applyBorder="1" applyAlignment="1">
      <alignment horizontal="justify" vertical="center"/>
    </xf>
    <xf numFmtId="0" fontId="86" fillId="0" borderId="97" xfId="0" applyFont="1" applyBorder="1" applyAlignment="1">
      <alignment horizontal="justify" vertical="center"/>
    </xf>
    <xf numFmtId="0" fontId="86" fillId="0" borderId="97" xfId="0" applyFont="1" applyBorder="1" applyAlignment="1">
      <alignment horizontal="center" vertical="center"/>
    </xf>
    <xf numFmtId="14" fontId="86" fillId="0" borderId="97" xfId="0" applyNumberFormat="1" applyFont="1" applyBorder="1" applyAlignment="1">
      <alignment horizontal="center" vertical="center"/>
    </xf>
    <xf numFmtId="0" fontId="86" fillId="41" borderId="97" xfId="0" applyFont="1" applyFill="1" applyBorder="1" applyAlignment="1">
      <alignment horizontal="justify" vertical="center" wrapText="1"/>
    </xf>
    <xf numFmtId="0" fontId="86" fillId="41" borderId="97" xfId="0" applyFont="1" applyFill="1" applyBorder="1" applyAlignment="1">
      <alignment horizontal="left" vertical="center"/>
    </xf>
    <xf numFmtId="0" fontId="44" fillId="18" borderId="97" xfId="0" applyFont="1" applyFill="1" applyBorder="1" applyAlignment="1">
      <alignment horizontal="center" vertical="center" wrapText="1"/>
    </xf>
    <xf numFmtId="14" fontId="86" fillId="0" borderId="97" xfId="0" applyNumberFormat="1" applyFont="1" applyBorder="1" applyAlignment="1">
      <alignment horizontal="left" vertical="center" wrapText="1"/>
    </xf>
    <xf numFmtId="0" fontId="95" fillId="0" borderId="97" xfId="0" applyFont="1" applyBorder="1" applyAlignment="1">
      <alignment horizontal="center" vertical="center" wrapText="1"/>
    </xf>
    <xf numFmtId="0" fontId="106" fillId="7" borderId="97" xfId="0" applyFont="1" applyFill="1" applyBorder="1" applyAlignment="1">
      <alignment horizontal="center" vertical="center" wrapText="1"/>
    </xf>
    <xf numFmtId="0" fontId="95" fillId="0" borderId="0" xfId="0" applyFont="1" applyAlignment="1"/>
    <xf numFmtId="2" fontId="98" fillId="41" borderId="97" xfId="0" applyNumberFormat="1" applyFont="1" applyFill="1" applyBorder="1" applyAlignment="1">
      <alignment horizontal="center" vertical="center" wrapText="1"/>
    </xf>
    <xf numFmtId="2" fontId="112" fillId="0" borderId="97" xfId="0" applyNumberFormat="1" applyFont="1" applyBorder="1" applyAlignment="1">
      <alignment horizontal="center" vertical="center" wrapText="1"/>
    </xf>
    <xf numFmtId="0" fontId="112" fillId="0" borderId="97" xfId="0" applyFont="1" applyBorder="1" applyAlignment="1">
      <alignment horizontal="center" vertical="center"/>
    </xf>
    <xf numFmtId="14" fontId="86" fillId="41" borderId="97" xfId="0" applyNumberFormat="1" applyFont="1" applyFill="1" applyBorder="1" applyAlignment="1">
      <alignment horizontal="center" vertical="center"/>
    </xf>
    <xf numFmtId="0" fontId="98" fillId="41" borderId="97" xfId="0" applyFont="1" applyFill="1" applyBorder="1" applyAlignment="1">
      <alignment horizontal="justify" vertical="center" wrapText="1"/>
    </xf>
    <xf numFmtId="0" fontId="0" fillId="0" borderId="0" xfId="0" applyFont="1" applyAlignment="1"/>
    <xf numFmtId="0" fontId="0" fillId="0" borderId="0" xfId="0" applyFont="1" applyAlignment="1">
      <alignment horizontal="center"/>
    </xf>
    <xf numFmtId="14" fontId="86" fillId="0" borderId="97" xfId="0" applyNumberFormat="1" applyFont="1" applyBorder="1" applyAlignment="1">
      <alignment horizontal="center" vertical="center"/>
    </xf>
    <xf numFmtId="0" fontId="86" fillId="0" borderId="97" xfId="0" applyFont="1" applyBorder="1" applyAlignment="1">
      <alignment horizontal="justify" vertical="center" wrapText="1"/>
    </xf>
    <xf numFmtId="0" fontId="86" fillId="41" borderId="97" xfId="0" applyFont="1" applyFill="1" applyBorder="1" applyAlignment="1">
      <alignment horizontal="justify" vertical="center"/>
    </xf>
    <xf numFmtId="0" fontId="86" fillId="0" borderId="97" xfId="0" applyFont="1" applyBorder="1" applyAlignment="1">
      <alignment horizontal="justify" vertical="center"/>
    </xf>
    <xf numFmtId="0" fontId="89" fillId="0" borderId="0" xfId="0" applyFont="1" applyAlignment="1"/>
    <xf numFmtId="0" fontId="86" fillId="41" borderId="97" xfId="0" applyFont="1" applyFill="1" applyBorder="1" applyAlignment="1">
      <alignment horizontal="justify" vertical="center" wrapText="1"/>
    </xf>
    <xf numFmtId="0" fontId="44" fillId="24" borderId="101" xfId="0" applyFont="1" applyFill="1" applyBorder="1" applyAlignment="1">
      <alignment horizontal="center" vertical="center" wrapText="1"/>
    </xf>
    <xf numFmtId="0" fontId="44" fillId="24" borderId="102" xfId="0" applyFont="1" applyFill="1" applyBorder="1" applyAlignment="1">
      <alignment horizontal="center" vertical="center" wrapText="1"/>
    </xf>
    <xf numFmtId="0" fontId="44" fillId="24" borderId="103" xfId="0" applyFont="1" applyFill="1" applyBorder="1" applyAlignment="1">
      <alignment horizontal="center" vertical="center" wrapText="1"/>
    </xf>
    <xf numFmtId="0" fontId="50" fillId="0" borderId="98" xfId="0" applyFont="1" applyBorder="1" applyAlignment="1">
      <alignment horizontal="center" vertical="center" wrapText="1"/>
    </xf>
    <xf numFmtId="0" fontId="50" fillId="0" borderId="99" xfId="0" applyFont="1" applyBorder="1" applyAlignment="1">
      <alignment horizontal="center" vertical="center" wrapText="1"/>
    </xf>
    <xf numFmtId="0" fontId="99" fillId="18" borderId="49" xfId="0" applyFont="1" applyFill="1" applyBorder="1" applyAlignment="1">
      <alignment horizontal="center" vertical="center" wrapText="1"/>
    </xf>
    <xf numFmtId="0" fontId="110" fillId="0" borderId="97" xfId="0" applyFont="1" applyBorder="1" applyAlignment="1">
      <alignment horizontal="center"/>
    </xf>
    <xf numFmtId="0" fontId="112" fillId="0" borderId="97" xfId="0" applyFont="1" applyFill="1" applyBorder="1" applyAlignment="1">
      <alignment horizontal="center" vertical="center"/>
    </xf>
    <xf numFmtId="0" fontId="98" fillId="0" borderId="97" xfId="0" applyFont="1" applyBorder="1" applyAlignment="1">
      <alignment horizontal="left" vertical="center" wrapText="1"/>
    </xf>
    <xf numFmtId="164" fontId="115" fillId="0" borderId="97" xfId="0" applyNumberFormat="1" applyFont="1" applyBorder="1" applyAlignment="1">
      <alignment horizontal="center"/>
    </xf>
    <xf numFmtId="43" fontId="0" fillId="0" borderId="0" xfId="1" applyFont="1" applyAlignment="1"/>
    <xf numFmtId="0" fontId="38" fillId="0" borderId="83" xfId="0" applyFont="1" applyBorder="1" applyAlignment="1">
      <alignment horizontal="center" vertical="center" wrapText="1"/>
    </xf>
    <xf numFmtId="2" fontId="43" fillId="21" borderId="83" xfId="0" applyNumberFormat="1" applyFont="1" applyFill="1" applyBorder="1" applyAlignment="1">
      <alignment horizontal="center" vertical="center" wrapText="1"/>
    </xf>
    <xf numFmtId="0" fontId="43" fillId="21" borderId="83" xfId="0" applyFont="1" applyFill="1" applyBorder="1" applyAlignment="1">
      <alignment horizontal="center" vertical="center" wrapText="1"/>
    </xf>
    <xf numFmtId="0" fontId="102" fillId="0" borderId="0" xfId="0" applyFont="1" applyAlignment="1">
      <alignment horizontal="justify" vertical="center"/>
    </xf>
    <xf numFmtId="0" fontId="89" fillId="0" borderId="97" xfId="0" applyFont="1" applyBorder="1" applyAlignment="1">
      <alignment horizontal="center" vertical="center"/>
    </xf>
    <xf numFmtId="0" fontId="116" fillId="0" borderId="0" xfId="0" applyFont="1" applyAlignment="1"/>
    <xf numFmtId="0" fontId="117" fillId="0" borderId="97" xfId="0" applyFont="1" applyBorder="1" applyAlignment="1">
      <alignment horizontal="center" vertical="center" wrapText="1"/>
    </xf>
    <xf numFmtId="0" fontId="116" fillId="0" borderId="97" xfId="0" applyFont="1" applyBorder="1" applyAlignment="1">
      <alignment horizontal="center" vertical="center" wrapText="1"/>
    </xf>
    <xf numFmtId="0" fontId="116" fillId="0" borderId="83" xfId="0" applyFont="1" applyBorder="1" applyAlignment="1">
      <alignment horizontal="center" vertical="center" wrapText="1"/>
    </xf>
    <xf numFmtId="0" fontId="89" fillId="0" borderId="83" xfId="0" applyFont="1" applyBorder="1" applyAlignment="1">
      <alignment horizontal="center" vertical="center" wrapText="1"/>
    </xf>
    <xf numFmtId="10" fontId="86" fillId="0" borderId="97" xfId="0" applyNumberFormat="1" applyFont="1" applyBorder="1" applyAlignment="1">
      <alignment horizontal="center" vertical="center"/>
    </xf>
    <xf numFmtId="10" fontId="44" fillId="7" borderId="80" xfId="0" applyNumberFormat="1" applyFont="1" applyFill="1" applyBorder="1" applyAlignment="1">
      <alignment horizontal="center" vertical="center" wrapText="1"/>
    </xf>
    <xf numFmtId="14" fontId="86" fillId="0" borderId="97" xfId="0" applyNumberFormat="1" applyFont="1" applyBorder="1" applyAlignment="1">
      <alignment horizontal="center" vertical="center"/>
    </xf>
    <xf numFmtId="0" fontId="86" fillId="41" borderId="97" xfId="0" applyFont="1" applyFill="1" applyBorder="1" applyAlignment="1">
      <alignment horizontal="justify" vertical="center"/>
    </xf>
    <xf numFmtId="0" fontId="86" fillId="41" borderId="97" xfId="0" applyFont="1" applyFill="1" applyBorder="1" applyAlignment="1">
      <alignment horizontal="justify" vertical="center" wrapText="1"/>
    </xf>
    <xf numFmtId="0" fontId="95" fillId="0" borderId="0" xfId="0" applyFont="1" applyAlignment="1"/>
    <xf numFmtId="14" fontId="118" fillId="0" borderId="97" xfId="0" applyNumberFormat="1" applyFont="1" applyBorder="1" applyAlignment="1">
      <alignment horizontal="center" vertical="center"/>
    </xf>
    <xf numFmtId="14" fontId="118" fillId="41" borderId="97" xfId="0" applyNumberFormat="1" applyFont="1" applyFill="1" applyBorder="1" applyAlignment="1">
      <alignment horizontal="justify" vertical="center"/>
    </xf>
    <xf numFmtId="0" fontId="98" fillId="51" borderId="97" xfId="0" applyFont="1" applyFill="1" applyBorder="1" applyAlignment="1">
      <alignment horizontal="center" vertical="center"/>
    </xf>
    <xf numFmtId="0" fontId="98" fillId="51" borderId="97" xfId="0" applyFont="1" applyFill="1" applyBorder="1" applyAlignment="1">
      <alignment horizontal="center" vertical="center" wrapText="1"/>
    </xf>
    <xf numFmtId="0" fontId="86" fillId="51" borderId="97" xfId="0" applyFont="1" applyFill="1" applyBorder="1" applyAlignment="1">
      <alignment horizontal="center" vertical="center" wrapText="1"/>
    </xf>
    <xf numFmtId="14" fontId="86" fillId="41" borderId="98" xfId="0" applyNumberFormat="1" applyFont="1" applyFill="1" applyBorder="1" applyAlignment="1">
      <alignment horizontal="left" vertical="center"/>
    </xf>
    <xf numFmtId="14" fontId="118" fillId="41" borderId="98" xfId="0" applyNumberFormat="1" applyFont="1" applyFill="1" applyBorder="1" applyAlignment="1">
      <alignment horizontal="left" vertical="center"/>
    </xf>
    <xf numFmtId="14" fontId="118" fillId="52" borderId="97" xfId="0" applyNumberFormat="1" applyFont="1" applyFill="1" applyBorder="1" applyAlignment="1">
      <alignment horizontal="justify" vertical="center"/>
    </xf>
    <xf numFmtId="14" fontId="118" fillId="52" borderId="98" xfId="0" applyNumberFormat="1" applyFont="1" applyFill="1" applyBorder="1" applyAlignment="1">
      <alignment horizontal="justify" vertical="center"/>
    </xf>
    <xf numFmtId="0" fontId="0" fillId="0" borderId="0" xfId="0" applyFont="1" applyAlignment="1"/>
    <xf numFmtId="0" fontId="86" fillId="0" borderId="97" xfId="0" applyFont="1" applyBorder="1" applyAlignment="1">
      <alignment horizontal="center" vertical="center"/>
    </xf>
    <xf numFmtId="0" fontId="89" fillId="0" borderId="0" xfId="0" applyFont="1" applyAlignment="1"/>
    <xf numFmtId="0" fontId="56" fillId="0" borderId="0" xfId="0" applyFont="1" applyAlignment="1">
      <alignment horizontal="center" vertical="center" wrapText="1"/>
    </xf>
    <xf numFmtId="0" fontId="86" fillId="0" borderId="97" xfId="0" applyFont="1" applyBorder="1" applyAlignment="1">
      <alignment horizontal="justify" vertical="center" wrapText="1"/>
    </xf>
    <xf numFmtId="0" fontId="86" fillId="0" borderId="97" xfId="0" applyFont="1" applyBorder="1" applyAlignment="1">
      <alignment horizontal="justify" vertical="center"/>
    </xf>
    <xf numFmtId="0" fontId="119" fillId="0" borderId="0" xfId="0" applyFont="1" applyAlignment="1">
      <alignment horizontal="center" vertical="center"/>
    </xf>
    <xf numFmtId="2" fontId="56" fillId="0" borderId="0" xfId="0" applyNumberFormat="1" applyFont="1" applyAlignment="1">
      <alignment horizontal="center" vertical="center"/>
    </xf>
    <xf numFmtId="2" fontId="119" fillId="0" borderId="99" xfId="0" applyNumberFormat="1" applyFont="1" applyBorder="1" applyAlignment="1">
      <alignment horizontal="center" vertical="center" wrapText="1"/>
    </xf>
    <xf numFmtId="2" fontId="56" fillId="0" borderId="0" xfId="0" applyNumberFormat="1" applyFont="1" applyAlignment="1">
      <alignment horizontal="center" vertical="center" wrapText="1"/>
    </xf>
    <xf numFmtId="0" fontId="89" fillId="6" borderId="83" xfId="0" applyFont="1" applyFill="1" applyBorder="1" applyAlignment="1">
      <alignment horizontal="center" vertical="center" wrapText="1"/>
    </xf>
    <xf numFmtId="0" fontId="120" fillId="0" borderId="83" xfId="0" applyFont="1" applyBorder="1" applyAlignment="1">
      <alignment horizontal="center" vertical="center" wrapText="1"/>
    </xf>
    <xf numFmtId="2" fontId="121" fillId="6" borderId="83" xfId="0" applyNumberFormat="1" applyFont="1" applyFill="1" applyBorder="1" applyAlignment="1">
      <alignment horizontal="center" vertical="center" wrapText="1"/>
    </xf>
    <xf numFmtId="0" fontId="38" fillId="0" borderId="54" xfId="0" applyFont="1" applyFill="1" applyBorder="1" applyAlignment="1">
      <alignment horizontal="center" vertical="center" wrapText="1"/>
    </xf>
    <xf numFmtId="0" fontId="122" fillId="0" borderId="54" xfId="0" applyFont="1" applyFill="1" applyBorder="1" applyAlignment="1">
      <alignment horizontal="center" vertical="center" wrapText="1"/>
    </xf>
    <xf numFmtId="2" fontId="56" fillId="0" borderId="0" xfId="0" applyNumberFormat="1" applyFont="1" applyAlignment="1">
      <alignment horizontal="center"/>
    </xf>
    <xf numFmtId="2" fontId="112" fillId="41" borderId="97" xfId="0" applyNumberFormat="1" applyFont="1" applyFill="1" applyBorder="1" applyAlignment="1">
      <alignment horizontal="center" vertical="center" wrapText="1"/>
    </xf>
    <xf numFmtId="2" fontId="123" fillId="0" borderId="0" xfId="0" applyNumberFormat="1" applyFont="1" applyAlignment="1">
      <alignment horizontal="center"/>
    </xf>
    <xf numFmtId="2" fontId="43" fillId="53" borderId="83" xfId="0" applyNumberFormat="1" applyFont="1" applyFill="1" applyBorder="1" applyAlignment="1">
      <alignment horizontal="center" vertical="center" wrapText="1"/>
    </xf>
    <xf numFmtId="0" fontId="38" fillId="0" borderId="108" xfId="0" applyFont="1" applyBorder="1" applyAlignment="1">
      <alignment horizontal="center" vertical="center" wrapText="1"/>
    </xf>
    <xf numFmtId="2" fontId="39" fillId="18" borderId="109" xfId="0" applyNumberFormat="1" applyFont="1" applyFill="1" applyBorder="1" applyAlignment="1">
      <alignment horizontal="center" vertical="center" wrapText="1"/>
    </xf>
    <xf numFmtId="0" fontId="38" fillId="0" borderId="110" xfId="0" applyFont="1" applyBorder="1" applyAlignment="1">
      <alignment horizontal="center" vertical="center" wrapText="1"/>
    </xf>
    <xf numFmtId="2" fontId="39" fillId="18" borderId="111" xfId="0" applyNumberFormat="1" applyFont="1" applyFill="1" applyBorder="1" applyAlignment="1">
      <alignment horizontal="center" vertical="center" wrapText="1"/>
    </xf>
    <xf numFmtId="0" fontId="38" fillId="0" borderId="112" xfId="0" applyFont="1" applyBorder="1" applyAlignment="1">
      <alignment horizontal="center" vertical="center" wrapText="1"/>
    </xf>
    <xf numFmtId="2" fontId="43" fillId="18" borderId="113" xfId="0" applyNumberFormat="1" applyFont="1" applyFill="1" applyBorder="1" applyAlignment="1">
      <alignment horizontal="center" vertical="center" wrapText="1"/>
    </xf>
    <xf numFmtId="0" fontId="122" fillId="0" borderId="83" xfId="0" applyFont="1" applyBorder="1" applyAlignment="1">
      <alignment horizontal="center" vertical="center" wrapText="1"/>
    </xf>
    <xf numFmtId="2" fontId="124" fillId="53" borderId="83" xfId="0" applyNumberFormat="1" applyFont="1" applyFill="1" applyBorder="1" applyAlignment="1">
      <alignment horizontal="center" vertical="center" wrapText="1"/>
    </xf>
    <xf numFmtId="0" fontId="48" fillId="53" borderId="83" xfId="0" applyFont="1" applyFill="1" applyBorder="1" applyAlignment="1">
      <alignment horizontal="center" vertical="center" wrapText="1"/>
    </xf>
    <xf numFmtId="0" fontId="42" fillId="0" borderId="114" xfId="0" applyFont="1" applyBorder="1" applyAlignment="1">
      <alignment horizontal="center" vertical="center" wrapText="1"/>
    </xf>
    <xf numFmtId="0" fontId="48" fillId="18" borderId="109" xfId="0" applyFont="1" applyFill="1" applyBorder="1" applyAlignment="1">
      <alignment horizontal="center" vertical="center" wrapText="1"/>
    </xf>
    <xf numFmtId="0" fontId="0" fillId="0" borderId="115" xfId="0" applyFont="1" applyBorder="1" applyAlignment="1">
      <alignment horizontal="center" vertical="center" wrapText="1"/>
    </xf>
    <xf numFmtId="0" fontId="48" fillId="18" borderId="111" xfId="0" applyFont="1" applyFill="1" applyBorder="1" applyAlignment="1">
      <alignment horizontal="center" vertical="center" wrapText="1"/>
    </xf>
    <xf numFmtId="0" fontId="0" fillId="0" borderId="116" xfId="0" applyFont="1" applyBorder="1" applyAlignment="1">
      <alignment horizontal="center" vertical="center" wrapText="1"/>
    </xf>
    <xf numFmtId="0" fontId="48" fillId="18" borderId="113" xfId="0" applyFont="1" applyFill="1" applyBorder="1" applyAlignment="1">
      <alignment horizontal="center" vertical="center" wrapText="1"/>
    </xf>
    <xf numFmtId="2" fontId="0" fillId="0" borderId="0" xfId="0" applyNumberFormat="1" applyFont="1" applyAlignment="1">
      <alignment horizontal="center"/>
    </xf>
    <xf numFmtId="2" fontId="121" fillId="0" borderId="0" xfId="0" applyNumberFormat="1" applyFont="1" applyAlignment="1">
      <alignment horizontal="center"/>
    </xf>
    <xf numFmtId="0" fontId="43" fillId="25" borderId="83" xfId="0" applyFont="1" applyFill="1" applyBorder="1" applyAlignment="1">
      <alignment horizontal="center" vertical="center" wrapText="1"/>
    </xf>
    <xf numFmtId="2" fontId="124" fillId="25" borderId="83" xfId="0" applyNumberFormat="1" applyFont="1" applyFill="1" applyBorder="1" applyAlignment="1">
      <alignment horizontal="center" vertical="center" wrapText="1"/>
    </xf>
    <xf numFmtId="2" fontId="93" fillId="0" borderId="97" xfId="0" applyNumberFormat="1" applyFont="1" applyBorder="1" applyAlignment="1">
      <alignment horizontal="center" vertical="center"/>
    </xf>
    <xf numFmtId="0" fontId="122" fillId="0" borderId="83" xfId="0" applyFont="1" applyFill="1" applyBorder="1" applyAlignment="1">
      <alignment horizontal="center" vertical="center" wrapText="1"/>
    </xf>
    <xf numFmtId="0" fontId="121" fillId="0" borderId="0" xfId="0" applyFont="1" applyAlignment="1">
      <alignment horizontal="center"/>
    </xf>
    <xf numFmtId="164" fontId="95" fillId="0" borderId="0" xfId="0" applyNumberFormat="1" applyFont="1" applyAlignment="1">
      <alignment vertical="center"/>
    </xf>
    <xf numFmtId="166" fontId="95" fillId="0" borderId="97" xfId="0" applyNumberFormat="1" applyFont="1" applyBorder="1" applyAlignment="1">
      <alignment horizontal="center" vertical="center" wrapText="1"/>
    </xf>
    <xf numFmtId="0" fontId="86" fillId="0" borderId="97" xfId="0" applyFont="1" applyBorder="1" applyAlignment="1">
      <alignment horizontal="justify" vertical="center" wrapText="1"/>
    </xf>
    <xf numFmtId="0" fontId="86" fillId="54" borderId="97" xfId="0" applyFont="1" applyFill="1" applyBorder="1" applyAlignment="1">
      <alignment horizontal="justify" vertical="center" wrapText="1"/>
    </xf>
    <xf numFmtId="16" fontId="89" fillId="0" borderId="0" xfId="0" applyNumberFormat="1" applyFont="1" applyAlignment="1"/>
    <xf numFmtId="2" fontId="10" fillId="12" borderId="4" xfId="0" applyNumberFormat="1" applyFont="1" applyFill="1" applyBorder="1" applyAlignment="1">
      <alignment horizontal="center" vertical="center"/>
    </xf>
    <xf numFmtId="0" fontId="3" fillId="0" borderId="5" xfId="0" applyFont="1" applyBorder="1"/>
    <xf numFmtId="2" fontId="12" fillId="8" borderId="4" xfId="0" applyNumberFormat="1" applyFont="1" applyFill="1" applyBorder="1" applyAlignment="1">
      <alignment horizontal="center" vertical="center"/>
    </xf>
    <xf numFmtId="2" fontId="9" fillId="0" borderId="4" xfId="0" applyNumberFormat="1" applyFont="1" applyBorder="1" applyAlignment="1">
      <alignment horizontal="center" vertical="center"/>
    </xf>
    <xf numFmtId="0" fontId="3" fillId="0" borderId="22" xfId="0" applyFont="1" applyBorder="1"/>
    <xf numFmtId="0" fontId="127" fillId="7" borderId="4" xfId="0" applyFont="1" applyFill="1" applyBorder="1" applyAlignment="1">
      <alignment horizontal="center" vertical="center" wrapText="1"/>
    </xf>
    <xf numFmtId="0" fontId="126" fillId="0" borderId="22" xfId="0" applyFont="1" applyBorder="1"/>
    <xf numFmtId="0" fontId="126" fillId="0" borderId="5" xfId="0" applyFont="1" applyBorder="1"/>
    <xf numFmtId="2" fontId="17" fillId="13" borderId="4" xfId="0" applyNumberFormat="1" applyFont="1" applyFill="1" applyBorder="1" applyAlignment="1">
      <alignment horizontal="center" vertical="center"/>
    </xf>
    <xf numFmtId="2" fontId="12" fillId="14" borderId="4" xfId="0" applyNumberFormat="1" applyFont="1" applyFill="1" applyBorder="1" applyAlignment="1">
      <alignment horizontal="center" vertical="center"/>
    </xf>
    <xf numFmtId="2" fontId="10" fillId="6" borderId="4" xfId="0" applyNumberFormat="1" applyFont="1" applyFill="1" applyBorder="1" applyAlignment="1">
      <alignment horizontal="center" vertical="center"/>
    </xf>
    <xf numFmtId="2" fontId="10" fillId="9" borderId="4" xfId="0" applyNumberFormat="1" applyFont="1" applyFill="1" applyBorder="1" applyAlignment="1">
      <alignment horizontal="center" vertical="center"/>
    </xf>
    <xf numFmtId="2" fontId="12" fillId="10" borderId="4" xfId="0" applyNumberFormat="1" applyFont="1" applyFill="1" applyBorder="1" applyAlignment="1">
      <alignment horizontal="center" vertical="center"/>
    </xf>
    <xf numFmtId="0" fontId="4"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3" fillId="0" borderId="20" xfId="0" applyFont="1" applyBorder="1"/>
    <xf numFmtId="0" fontId="2" fillId="2" borderId="1" xfId="0" applyFont="1" applyFill="1" applyBorder="1" applyAlignment="1">
      <alignment horizontal="center" vertical="center" wrapText="1"/>
    </xf>
    <xf numFmtId="0" fontId="3" fillId="0" borderId="2" xfId="0" applyFont="1" applyBorder="1"/>
    <xf numFmtId="0" fontId="3" fillId="0" borderId="3" xfId="0" applyFont="1" applyBorder="1"/>
    <xf numFmtId="0" fontId="5" fillId="3" borderId="8" xfId="0" applyFont="1" applyFill="1" applyBorder="1" applyAlignment="1">
      <alignment horizontal="center" vertical="center" wrapText="1"/>
    </xf>
    <xf numFmtId="0" fontId="3" fillId="0" borderId="14" xfId="0" applyFont="1" applyBorder="1"/>
    <xf numFmtId="0" fontId="5" fillId="0" borderId="9" xfId="0" applyFont="1" applyBorder="1" applyAlignment="1">
      <alignment horizontal="center" vertical="center" wrapText="1"/>
    </xf>
    <xf numFmtId="0" fontId="3" fillId="0" borderId="15" xfId="0" applyFont="1" applyBorder="1"/>
    <xf numFmtId="0" fontId="85" fillId="0" borderId="10" xfId="0" applyFont="1" applyBorder="1" applyAlignment="1">
      <alignment horizontal="center" vertical="center" wrapText="1"/>
    </xf>
    <xf numFmtId="0" fontId="3" fillId="0" borderId="16" xfId="0" applyFont="1" applyBorder="1"/>
    <xf numFmtId="0" fontId="5" fillId="0" borderId="33" xfId="0" applyFont="1" applyBorder="1" applyAlignment="1">
      <alignment horizontal="center" vertical="center" wrapText="1"/>
    </xf>
    <xf numFmtId="0" fontId="3" fillId="0" borderId="33" xfId="0" applyFont="1" applyBorder="1"/>
    <xf numFmtId="0" fontId="3" fillId="0" borderId="36" xfId="0" applyFont="1" applyBorder="1"/>
    <xf numFmtId="0" fontId="6" fillId="23" borderId="8" xfId="0" applyFont="1" applyFill="1" applyBorder="1" applyAlignment="1">
      <alignment horizontal="center" vertical="center" wrapText="1"/>
    </xf>
    <xf numFmtId="0" fontId="3" fillId="0" borderId="53" xfId="0" applyFont="1" applyBorder="1"/>
    <xf numFmtId="0" fontId="3" fillId="0" borderId="24" xfId="0" applyFont="1" applyBorder="1"/>
    <xf numFmtId="0" fontId="3" fillId="0" borderId="37" xfId="0" applyFont="1" applyBorder="1"/>
    <xf numFmtId="0" fontId="6" fillId="12" borderId="10" xfId="0" applyFont="1" applyFill="1" applyBorder="1" applyAlignment="1">
      <alignment horizontal="center" vertical="center" wrapText="1"/>
    </xf>
    <xf numFmtId="0" fontId="3" fillId="0" borderId="47" xfId="0" applyFont="1" applyBorder="1"/>
    <xf numFmtId="0" fontId="6" fillId="6" borderId="8" xfId="0" applyFont="1" applyFill="1" applyBorder="1" applyAlignment="1">
      <alignment horizontal="center" vertical="center" wrapText="1"/>
    </xf>
    <xf numFmtId="0" fontId="5" fillId="0" borderId="21" xfId="0" applyFont="1" applyBorder="1" applyAlignment="1">
      <alignment horizontal="center" vertical="center" wrapText="1"/>
    </xf>
    <xf numFmtId="0" fontId="3" fillId="0" borderId="25" xfId="0" applyFont="1" applyBorder="1"/>
    <xf numFmtId="0" fontId="5" fillId="0" borderId="15" xfId="0" applyFont="1" applyBorder="1" applyAlignment="1">
      <alignment horizontal="center" vertical="center" wrapText="1"/>
    </xf>
    <xf numFmtId="0" fontId="11" fillId="0" borderId="4" xfId="0" applyFont="1" applyBorder="1" applyAlignment="1">
      <alignment horizontal="center" vertical="center" wrapText="1"/>
    </xf>
    <xf numFmtId="0" fontId="0" fillId="0" borderId="29" xfId="0" applyFont="1" applyBorder="1" applyAlignment="1">
      <alignment horizontal="center" vertical="center" wrapText="1"/>
    </xf>
    <xf numFmtId="0" fontId="3" fillId="0" borderId="30" xfId="0" applyFont="1" applyBorder="1"/>
    <xf numFmtId="0" fontId="3" fillId="0" borderId="21" xfId="0" applyFont="1" applyBorder="1"/>
    <xf numFmtId="0" fontId="3" fillId="0" borderId="32" xfId="0" applyFont="1" applyBorder="1"/>
    <xf numFmtId="0" fontId="0" fillId="0" borderId="0" xfId="0" applyFont="1" applyAlignment="1"/>
    <xf numFmtId="0" fontId="3" fillId="0" borderId="34" xfId="0" applyFont="1" applyBorder="1"/>
    <xf numFmtId="0" fontId="3" fillId="0" borderId="6" xfId="0" applyFont="1" applyBorder="1"/>
    <xf numFmtId="0" fontId="7" fillId="0" borderId="0" xfId="0" applyFont="1" applyAlignment="1">
      <alignment horizontal="center" vertical="center" wrapText="1"/>
    </xf>
    <xf numFmtId="0" fontId="23" fillId="0" borderId="29" xfId="0" applyFont="1" applyBorder="1" applyAlignment="1">
      <alignment horizontal="center" vertical="center" wrapText="1"/>
    </xf>
    <xf numFmtId="0" fontId="19" fillId="0" borderId="0" xfId="0" applyFont="1" applyAlignment="1">
      <alignment horizontal="center" vertical="center" wrapText="1"/>
    </xf>
    <xf numFmtId="0" fontId="0" fillId="0" borderId="0" xfId="0" applyFont="1" applyAlignment="1">
      <alignment horizontal="center"/>
    </xf>
    <xf numFmtId="0" fontId="22" fillId="0" borderId="0" xfId="0" applyFont="1" applyAlignment="1">
      <alignment horizontal="center" vertical="center" wrapText="1"/>
    </xf>
    <xf numFmtId="0" fontId="25" fillId="0" borderId="0" xfId="0" applyFont="1" applyAlignment="1">
      <alignment horizontal="center" vertical="center"/>
    </xf>
    <xf numFmtId="0" fontId="26" fillId="0" borderId="29" xfId="0" applyFont="1" applyBorder="1" applyAlignment="1">
      <alignment horizontal="center"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0" fontId="32" fillId="0" borderId="0" xfId="0" applyFont="1" applyAlignment="1">
      <alignment horizontal="center" vertical="center" wrapText="1"/>
    </xf>
    <xf numFmtId="0" fontId="41" fillId="0" borderId="29" xfId="0" applyFont="1" applyBorder="1" applyAlignment="1">
      <alignment horizontal="center" vertical="center" wrapText="1"/>
    </xf>
    <xf numFmtId="0" fontId="31" fillId="0" borderId="0" xfId="0" applyFont="1" applyAlignment="1">
      <alignment horizontal="center" vertical="center" wrapText="1"/>
    </xf>
    <xf numFmtId="14" fontId="86" fillId="0" borderId="97" xfId="0" applyNumberFormat="1" applyFont="1" applyBorder="1" applyAlignment="1">
      <alignment horizontal="center" vertical="center"/>
    </xf>
    <xf numFmtId="0" fontId="0" fillId="0" borderId="97" xfId="0" applyFont="1" applyBorder="1" applyAlignment="1">
      <alignment horizontal="center" vertical="center" wrapText="1"/>
    </xf>
    <xf numFmtId="0" fontId="86" fillId="0" borderId="97" xfId="0" applyFont="1" applyBorder="1" applyAlignment="1">
      <alignment horizontal="justify" vertical="center" wrapText="1"/>
    </xf>
    <xf numFmtId="0" fontId="86" fillId="41" borderId="97" xfId="0" applyFont="1" applyFill="1" applyBorder="1" applyAlignment="1">
      <alignment horizontal="justify" vertical="center"/>
    </xf>
    <xf numFmtId="0" fontId="86" fillId="0" borderId="97" xfId="0" applyFont="1" applyBorder="1" applyAlignment="1">
      <alignment horizontal="justify" vertical="center"/>
    </xf>
    <xf numFmtId="0" fontId="86" fillId="0" borderId="98" xfId="0" applyFont="1" applyBorder="1" applyAlignment="1">
      <alignment horizontal="center" vertical="center"/>
    </xf>
    <xf numFmtId="0" fontId="86" fillId="0" borderId="99" xfId="0" applyFont="1" applyBorder="1" applyAlignment="1">
      <alignment horizontal="center" vertical="center"/>
    </xf>
    <xf numFmtId="0" fontId="37" fillId="0" borderId="0" xfId="0" applyFont="1" applyAlignment="1">
      <alignment horizontal="center" vertical="center" wrapText="1"/>
    </xf>
    <xf numFmtId="0" fontId="44" fillId="4" borderId="97" xfId="0" applyFont="1" applyFill="1" applyBorder="1" applyAlignment="1">
      <alignment horizontal="center" vertical="center" wrapText="1"/>
    </xf>
    <xf numFmtId="0" fontId="44" fillId="7" borderId="97" xfId="0" applyFont="1" applyFill="1" applyBorder="1" applyAlignment="1">
      <alignment horizontal="center" vertical="center" wrapText="1"/>
    </xf>
    <xf numFmtId="0" fontId="86" fillId="0" borderId="98" xfId="0" applyFont="1" applyBorder="1" applyAlignment="1">
      <alignment horizontal="justify" vertical="center"/>
    </xf>
    <xf numFmtId="0" fontId="86" fillId="0" borderId="99" xfId="0" applyFont="1" applyBorder="1" applyAlignment="1">
      <alignment horizontal="justify" vertical="center"/>
    </xf>
    <xf numFmtId="0" fontId="46" fillId="0" borderId="0" xfId="0" applyFont="1" applyAlignment="1">
      <alignment horizontal="center" vertical="center" wrapText="1"/>
    </xf>
    <xf numFmtId="0" fontId="3" fillId="0" borderId="97" xfId="0" applyFont="1" applyBorder="1"/>
    <xf numFmtId="0" fontId="44" fillId="5" borderId="97" xfId="0" applyFont="1" applyFill="1" applyBorder="1" applyAlignment="1">
      <alignment horizontal="center" vertical="center" wrapText="1"/>
    </xf>
    <xf numFmtId="16" fontId="89" fillId="0" borderId="117" xfId="0" applyNumberFormat="1" applyFont="1" applyBorder="1" applyAlignment="1">
      <alignment horizontal="center"/>
    </xf>
    <xf numFmtId="0" fontId="89" fillId="0" borderId="117" xfId="0" applyFont="1" applyBorder="1" applyAlignment="1">
      <alignment horizontal="center"/>
    </xf>
    <xf numFmtId="0" fontId="86" fillId="0" borderId="97" xfId="0" applyFont="1" applyBorder="1" applyAlignment="1">
      <alignment horizontal="center" vertical="center"/>
    </xf>
    <xf numFmtId="0" fontId="90" fillId="0" borderId="0" xfId="0" applyFont="1" applyAlignment="1">
      <alignment horizontal="center" vertical="center" wrapText="1"/>
    </xf>
    <xf numFmtId="0" fontId="89" fillId="0" borderId="0" xfId="0" applyFont="1" applyAlignment="1"/>
    <xf numFmtId="0" fontId="96" fillId="6" borderId="50" xfId="0" applyFont="1" applyFill="1" applyBorder="1" applyAlignment="1">
      <alignment horizontal="center" vertical="center" wrapText="1"/>
    </xf>
    <xf numFmtId="0" fontId="96" fillId="6" borderId="22" xfId="0" applyFont="1" applyFill="1" applyBorder="1" applyAlignment="1">
      <alignment horizontal="center" vertical="center" wrapText="1"/>
    </xf>
    <xf numFmtId="0" fontId="96" fillId="6" borderId="26" xfId="0" applyFont="1" applyFill="1" applyBorder="1" applyAlignment="1">
      <alignment horizontal="center" vertical="center" wrapText="1"/>
    </xf>
    <xf numFmtId="0" fontId="96" fillId="7" borderId="50" xfId="0" applyFont="1" applyFill="1" applyBorder="1" applyAlignment="1">
      <alignment horizontal="center" vertical="center" wrapText="1"/>
    </xf>
    <xf numFmtId="0" fontId="96" fillId="7" borderId="22" xfId="0" applyFont="1" applyFill="1" applyBorder="1" applyAlignment="1">
      <alignment horizontal="center" vertical="center" wrapText="1"/>
    </xf>
    <xf numFmtId="0" fontId="98" fillId="0" borderId="98" xfId="0" applyFont="1" applyBorder="1" applyAlignment="1">
      <alignment horizontal="center" vertical="center" wrapText="1"/>
    </xf>
    <xf numFmtId="0" fontId="98" fillId="0" borderId="99" xfId="0" applyFont="1" applyBorder="1" applyAlignment="1">
      <alignment horizontal="center" vertical="center" wrapText="1"/>
    </xf>
    <xf numFmtId="0" fontId="98" fillId="0" borderId="100" xfId="0" applyFont="1" applyBorder="1" applyAlignment="1">
      <alignment horizontal="center" vertical="center" wrapText="1"/>
    </xf>
    <xf numFmtId="0" fontId="54" fillId="0" borderId="0" xfId="0" applyFont="1" applyAlignment="1">
      <alignment horizontal="center" vertical="center" wrapText="1"/>
    </xf>
    <xf numFmtId="0" fontId="86" fillId="41" borderId="98" xfId="0" applyFont="1" applyFill="1" applyBorder="1" applyAlignment="1">
      <alignment horizontal="justify" vertical="center"/>
    </xf>
    <xf numFmtId="0" fontId="86" fillId="41" borderId="99" xfId="0" applyFont="1" applyFill="1" applyBorder="1" applyAlignment="1">
      <alignment horizontal="justify" vertical="center"/>
    </xf>
    <xf numFmtId="0" fontId="52" fillId="0" borderId="81" xfId="0" applyFont="1" applyBorder="1" applyAlignment="1">
      <alignment horizontal="center" vertical="center" textRotation="90"/>
    </xf>
    <xf numFmtId="0" fontId="52" fillId="0" borderId="47" xfId="0" applyFont="1" applyBorder="1" applyAlignment="1">
      <alignment horizontal="center" vertical="center" textRotation="90"/>
    </xf>
    <xf numFmtId="0" fontId="52" fillId="0" borderId="80" xfId="0" applyFont="1" applyBorder="1" applyAlignment="1">
      <alignment horizontal="center" vertical="center" textRotation="90"/>
    </xf>
    <xf numFmtId="0" fontId="55" fillId="0" borderId="0" xfId="0" applyFont="1" applyAlignment="1">
      <alignment horizontal="center" vertical="center" wrapText="1"/>
    </xf>
    <xf numFmtId="0" fontId="44" fillId="13" borderId="50" xfId="0" applyFont="1" applyFill="1" applyBorder="1" applyAlignment="1">
      <alignment horizontal="center" vertical="center" wrapText="1"/>
    </xf>
    <xf numFmtId="0" fontId="44" fillId="13" borderId="22" xfId="0" applyFont="1" applyFill="1" applyBorder="1" applyAlignment="1">
      <alignment horizontal="center" vertical="center" wrapText="1"/>
    </xf>
    <xf numFmtId="0" fontId="44" fillId="13" borderId="26" xfId="0" applyFont="1" applyFill="1" applyBorder="1" applyAlignment="1">
      <alignment horizontal="center" vertical="center" wrapText="1"/>
    </xf>
    <xf numFmtId="0" fontId="56" fillId="0" borderId="0" xfId="0" applyFont="1" applyAlignment="1">
      <alignment horizontal="center" vertical="center" wrapText="1"/>
    </xf>
    <xf numFmtId="0" fontId="44" fillId="7" borderId="50" xfId="0" applyFont="1" applyFill="1" applyBorder="1" applyAlignment="1">
      <alignment horizontal="center" vertical="center" wrapText="1"/>
    </xf>
    <xf numFmtId="0" fontId="44" fillId="7" borderId="22" xfId="0" applyFont="1" applyFill="1" applyBorder="1" applyAlignment="1">
      <alignment horizontal="center" vertical="center" wrapText="1"/>
    </xf>
    <xf numFmtId="0" fontId="44" fillId="7" borderId="26" xfId="0" applyFont="1" applyFill="1" applyBorder="1" applyAlignment="1">
      <alignment horizontal="center" vertical="center" wrapText="1"/>
    </xf>
    <xf numFmtId="0" fontId="58" fillId="0" borderId="0" xfId="0" applyFont="1" applyAlignment="1">
      <alignment horizontal="center" vertical="center" wrapText="1"/>
    </xf>
    <xf numFmtId="0" fontId="96" fillId="45" borderId="50" xfId="0" applyFont="1" applyFill="1" applyBorder="1" applyAlignment="1">
      <alignment horizontal="center" vertical="center" wrapText="1"/>
    </xf>
    <xf numFmtId="0" fontId="96" fillId="45" borderId="22" xfId="0" applyFont="1" applyFill="1" applyBorder="1" applyAlignment="1">
      <alignment horizontal="center" vertical="center" wrapText="1"/>
    </xf>
    <xf numFmtId="0" fontId="96" fillId="45" borderId="26" xfId="0" applyFont="1" applyFill="1" applyBorder="1" applyAlignment="1">
      <alignment horizontal="center" vertical="center" wrapText="1"/>
    </xf>
    <xf numFmtId="0" fontId="96" fillId="48" borderId="50" xfId="0" applyFont="1" applyFill="1" applyBorder="1" applyAlignment="1">
      <alignment horizontal="center" vertical="center" wrapText="1"/>
    </xf>
    <xf numFmtId="0" fontId="96" fillId="48" borderId="22" xfId="0" applyFont="1" applyFill="1" applyBorder="1" applyAlignment="1">
      <alignment horizontal="center" vertical="center" wrapText="1"/>
    </xf>
    <xf numFmtId="0" fontId="96" fillId="48" borderId="26" xfId="0" applyFont="1" applyFill="1" applyBorder="1" applyAlignment="1">
      <alignment horizontal="center" vertical="center" wrapText="1"/>
    </xf>
    <xf numFmtId="0" fontId="86" fillId="41" borderId="97" xfId="0" applyFont="1" applyFill="1" applyBorder="1" applyAlignment="1">
      <alignment horizontal="left" vertical="center"/>
    </xf>
    <xf numFmtId="0" fontId="86" fillId="41" borderId="98" xfId="0" applyFont="1" applyFill="1" applyBorder="1" applyAlignment="1">
      <alignment horizontal="left" vertical="center"/>
    </xf>
    <xf numFmtId="0" fontId="86" fillId="41" borderId="100" xfId="0" applyFont="1" applyFill="1" applyBorder="1" applyAlignment="1">
      <alignment horizontal="justify" vertical="center"/>
    </xf>
    <xf numFmtId="0" fontId="86" fillId="41" borderId="98" xfId="0" applyFont="1" applyFill="1" applyBorder="1" applyAlignment="1">
      <alignment horizontal="justify" vertical="center" wrapText="1"/>
    </xf>
    <xf numFmtId="0" fontId="86" fillId="41" borderId="99" xfId="0" applyFont="1" applyFill="1" applyBorder="1" applyAlignment="1">
      <alignment horizontal="justify" vertical="center" wrapText="1"/>
    </xf>
    <xf numFmtId="0" fontId="109" fillId="41" borderId="98" xfId="0" applyFont="1" applyFill="1" applyBorder="1" applyAlignment="1">
      <alignment horizontal="justify" vertical="center" wrapText="1"/>
    </xf>
    <xf numFmtId="0" fontId="109" fillId="41" borderId="99" xfId="0" applyFont="1" applyFill="1" applyBorder="1" applyAlignment="1">
      <alignment horizontal="justify" vertical="center" wrapText="1"/>
    </xf>
    <xf numFmtId="0" fontId="86" fillId="41" borderId="97" xfId="0" applyFont="1" applyFill="1" applyBorder="1" applyAlignment="1">
      <alignment horizontal="justify" vertical="center" wrapText="1"/>
    </xf>
    <xf numFmtId="0" fontId="86" fillId="41" borderId="100" xfId="0" applyFont="1" applyFill="1" applyBorder="1" applyAlignment="1">
      <alignment horizontal="justify" vertical="center" wrapText="1"/>
    </xf>
    <xf numFmtId="0" fontId="110" fillId="0" borderId="0" xfId="0" applyFont="1" applyAlignment="1">
      <alignment horizontal="justify" vertical="center"/>
    </xf>
    <xf numFmtId="0" fontId="59" fillId="0" borderId="0" xfId="0" applyFont="1" applyAlignment="1">
      <alignment horizontal="center" vertical="center" wrapText="1"/>
    </xf>
    <xf numFmtId="0" fontId="44" fillId="17" borderId="50" xfId="0" applyFont="1" applyFill="1" applyBorder="1" applyAlignment="1">
      <alignment horizontal="center" vertical="center" wrapText="1"/>
    </xf>
    <xf numFmtId="0" fontId="44" fillId="17" borderId="22" xfId="0" applyFont="1" applyFill="1" applyBorder="1" applyAlignment="1">
      <alignment horizontal="center" vertical="center" wrapText="1"/>
    </xf>
    <xf numFmtId="0" fontId="44" fillId="17" borderId="26" xfId="0" applyFont="1" applyFill="1" applyBorder="1" applyAlignment="1">
      <alignment horizontal="center" vertical="center" wrapText="1"/>
    </xf>
    <xf numFmtId="0" fontId="114" fillId="0" borderId="0" xfId="0" applyFont="1" applyAlignment="1">
      <alignment horizontal="center" vertical="center" wrapText="1"/>
    </xf>
    <xf numFmtId="0" fontId="60" fillId="0" borderId="0" xfId="0" applyFont="1" applyAlignment="1">
      <alignment horizontal="center" vertical="center" wrapText="1"/>
    </xf>
    <xf numFmtId="0" fontId="44" fillId="18" borderId="97" xfId="0" applyFont="1" applyFill="1" applyBorder="1" applyAlignment="1">
      <alignment horizontal="center" vertical="center" wrapText="1"/>
    </xf>
    <xf numFmtId="0" fontId="62" fillId="0" borderId="0" xfId="0" applyFont="1" applyAlignment="1">
      <alignment horizontal="center" vertical="center" wrapText="1"/>
    </xf>
    <xf numFmtId="0" fontId="0" fillId="0" borderId="98" xfId="0" applyFont="1" applyBorder="1" applyAlignment="1">
      <alignment horizontal="center" vertical="center" wrapText="1"/>
    </xf>
    <xf numFmtId="0" fontId="0" fillId="0" borderId="99" xfId="0" applyFont="1" applyBorder="1" applyAlignment="1">
      <alignment horizontal="center" vertical="center" wrapText="1"/>
    </xf>
    <xf numFmtId="0" fontId="0" fillId="0" borderId="100" xfId="0" applyFont="1" applyBorder="1" applyAlignment="1">
      <alignment horizontal="center" vertical="center" wrapText="1"/>
    </xf>
    <xf numFmtId="0" fontId="65" fillId="0" borderId="0" xfId="0" applyFont="1" applyAlignment="1">
      <alignment horizontal="center" vertical="center" wrapText="1"/>
    </xf>
    <xf numFmtId="0" fontId="44" fillId="21" borderId="4" xfId="0" applyFont="1" applyFill="1" applyBorder="1" applyAlignment="1">
      <alignment horizontal="center" vertical="center" wrapText="1"/>
    </xf>
    <xf numFmtId="0" fontId="44" fillId="7" borderId="4" xfId="0" applyFont="1" applyFill="1" applyBorder="1" applyAlignment="1">
      <alignment horizontal="center" vertical="center" wrapText="1"/>
    </xf>
    <xf numFmtId="0" fontId="66" fillId="0" borderId="0" xfId="0" applyFont="1" applyAlignment="1">
      <alignment horizontal="center" vertical="center" wrapText="1"/>
    </xf>
    <xf numFmtId="0" fontId="44" fillId="50" borderId="4" xfId="0" applyFont="1" applyFill="1" applyBorder="1" applyAlignment="1">
      <alignment horizontal="center" vertical="center" wrapText="1"/>
    </xf>
    <xf numFmtId="0" fontId="3" fillId="49" borderId="22" xfId="0" applyFont="1" applyFill="1" applyBorder="1"/>
    <xf numFmtId="0" fontId="3" fillId="49" borderId="5" xfId="0" applyFont="1" applyFill="1" applyBorder="1"/>
    <xf numFmtId="0" fontId="68" fillId="0" borderId="0" xfId="0" applyFont="1" applyAlignment="1">
      <alignment horizontal="center" vertical="center" wrapText="1"/>
    </xf>
    <xf numFmtId="0" fontId="44" fillId="24" borderId="101" xfId="0" applyFont="1" applyFill="1" applyBorder="1" applyAlignment="1">
      <alignment horizontal="center" vertical="center" wrapText="1"/>
    </xf>
    <xf numFmtId="0" fontId="44" fillId="24" borderId="102" xfId="0" applyFont="1" applyFill="1" applyBorder="1" applyAlignment="1">
      <alignment horizontal="center" vertical="center" wrapText="1"/>
    </xf>
    <xf numFmtId="0" fontId="44" fillId="24" borderId="103" xfId="0" applyFont="1" applyFill="1" applyBorder="1" applyAlignment="1">
      <alignment horizontal="center" vertical="center" wrapText="1"/>
    </xf>
    <xf numFmtId="17" fontId="100" fillId="0" borderId="98" xfId="0" applyNumberFormat="1" applyFont="1" applyBorder="1" applyAlignment="1">
      <alignment horizontal="justify" vertical="center" wrapText="1"/>
    </xf>
    <xf numFmtId="17" fontId="100" fillId="0" borderId="99" xfId="0" applyNumberFormat="1" applyFont="1" applyBorder="1" applyAlignment="1">
      <alignment horizontal="justify" vertical="center" wrapText="1"/>
    </xf>
    <xf numFmtId="14" fontId="86" fillId="41" borderId="98" xfId="0" applyNumberFormat="1" applyFont="1" applyFill="1" applyBorder="1" applyAlignment="1">
      <alignment horizontal="justify" vertical="center"/>
    </xf>
    <xf numFmtId="14" fontId="86" fillId="41" borderId="99" xfId="0" applyNumberFormat="1" applyFont="1" applyFill="1" applyBorder="1" applyAlignment="1">
      <alignment horizontal="justify" vertical="center"/>
    </xf>
    <xf numFmtId="0" fontId="50" fillId="0" borderId="98" xfId="0" applyFont="1" applyBorder="1" applyAlignment="1">
      <alignment horizontal="center" vertical="center" wrapText="1"/>
    </xf>
    <xf numFmtId="0" fontId="50" fillId="0" borderId="99" xfId="0" applyFont="1" applyBorder="1" applyAlignment="1">
      <alignment horizontal="center" vertical="center" wrapText="1"/>
    </xf>
    <xf numFmtId="0" fontId="86" fillId="41" borderId="100" xfId="0" applyFont="1" applyFill="1" applyBorder="1" applyAlignment="1">
      <alignment horizontal="left" vertical="center"/>
    </xf>
    <xf numFmtId="0" fontId="86" fillId="41" borderId="99" xfId="0" applyFont="1" applyFill="1" applyBorder="1" applyAlignment="1">
      <alignment horizontal="left" vertical="center"/>
    </xf>
    <xf numFmtId="17" fontId="100" fillId="0" borderId="98" xfId="0" applyNumberFormat="1" applyFont="1" applyBorder="1" applyAlignment="1">
      <alignment horizontal="center" vertical="center" wrapText="1"/>
    </xf>
    <xf numFmtId="17" fontId="100" fillId="0" borderId="100" xfId="0" applyNumberFormat="1" applyFont="1" applyBorder="1" applyAlignment="1">
      <alignment horizontal="center" vertical="center" wrapText="1"/>
    </xf>
    <xf numFmtId="17" fontId="100" fillId="0" borderId="99" xfId="0" applyNumberFormat="1" applyFont="1" applyBorder="1" applyAlignment="1">
      <alignment horizontal="center" vertical="center" wrapText="1"/>
    </xf>
    <xf numFmtId="0" fontId="110" fillId="0" borderId="98" xfId="0" applyFont="1" applyBorder="1" applyAlignment="1">
      <alignment horizontal="center" vertical="center" wrapText="1"/>
    </xf>
    <xf numFmtId="0" fontId="110" fillId="0" borderId="100" xfId="0" applyFont="1" applyBorder="1" applyAlignment="1">
      <alignment horizontal="center" vertical="center" wrapText="1"/>
    </xf>
    <xf numFmtId="0" fontId="110" fillId="0" borderId="99" xfId="0" applyFont="1" applyBorder="1" applyAlignment="1">
      <alignment horizontal="center" vertical="center" wrapText="1"/>
    </xf>
    <xf numFmtId="0" fontId="44" fillId="7" borderId="101" xfId="0" applyFont="1" applyFill="1" applyBorder="1" applyAlignment="1">
      <alignment horizontal="center" vertical="center" wrapText="1"/>
    </xf>
    <xf numFmtId="0" fontId="44" fillId="7" borderId="103" xfId="0" applyFont="1" applyFill="1" applyBorder="1" applyAlignment="1">
      <alignment horizontal="center" vertical="center" wrapText="1"/>
    </xf>
    <xf numFmtId="0" fontId="52" fillId="0" borderId="10" xfId="0" applyFont="1" applyBorder="1" applyAlignment="1">
      <alignment horizontal="center" vertical="center" textRotation="90"/>
    </xf>
    <xf numFmtId="0" fontId="82" fillId="0" borderId="10" xfId="0" applyFont="1" applyBorder="1" applyAlignment="1">
      <alignment horizontal="center" vertical="center" textRotation="90"/>
    </xf>
    <xf numFmtId="0" fontId="75" fillId="0" borderId="10" xfId="0" applyFont="1" applyBorder="1" applyAlignment="1">
      <alignment horizontal="center" vertical="center" textRotation="90" wrapText="1"/>
    </xf>
    <xf numFmtId="0" fontId="72" fillId="0" borderId="0" xfId="0" applyFont="1" applyAlignment="1">
      <alignment horizontal="center" vertical="center" wrapText="1"/>
    </xf>
    <xf numFmtId="0" fontId="44" fillId="25" borderId="4" xfId="0" applyFont="1" applyFill="1" applyBorder="1" applyAlignment="1">
      <alignment horizontal="center" vertical="center" wrapText="1"/>
    </xf>
    <xf numFmtId="0" fontId="81" fillId="0" borderId="10" xfId="0" applyFont="1" applyBorder="1" applyAlignment="1">
      <alignment horizontal="center" vertical="center" textRotation="90"/>
    </xf>
    <xf numFmtId="0" fontId="78" fillId="0" borderId="0" xfId="0" applyFont="1" applyAlignment="1">
      <alignment horizontal="center" vertical="center" wrapText="1"/>
    </xf>
    <xf numFmtId="0" fontId="86" fillId="41" borderId="98" xfId="0" applyFont="1" applyFill="1" applyBorder="1" applyAlignment="1">
      <alignment horizontal="center" vertical="center"/>
    </xf>
    <xf numFmtId="0" fontId="86" fillId="41" borderId="99" xfId="0" applyFont="1" applyFill="1" applyBorder="1" applyAlignment="1">
      <alignment horizontal="center" vertical="center"/>
    </xf>
    <xf numFmtId="2" fontId="101" fillId="17" borderId="54" xfId="0" applyNumberFormat="1" applyFont="1" applyFill="1" applyBorder="1" applyAlignment="1">
      <alignment horizontal="center" vertical="center" wrapText="1"/>
    </xf>
    <xf numFmtId="2" fontId="101" fillId="17" borderId="83" xfId="0" applyNumberFormat="1" applyFont="1" applyFill="1" applyBorder="1" applyAlignment="1">
      <alignment horizontal="center" vertical="center" wrapText="1"/>
    </xf>
    <xf numFmtId="2" fontId="101" fillId="17" borderId="104" xfId="0" applyNumberFormat="1" applyFont="1" applyFill="1" applyBorder="1" applyAlignment="1">
      <alignment horizontal="center" vertical="center" wrapText="1"/>
    </xf>
    <xf numFmtId="0" fontId="104" fillId="0" borderId="0" xfId="0" applyFont="1" applyAlignment="1">
      <alignment horizontal="center" vertical="center" wrapText="1"/>
    </xf>
    <xf numFmtId="0" fontId="95" fillId="0" borderId="0" xfId="0" applyFont="1" applyAlignment="1"/>
    <xf numFmtId="0" fontId="44" fillId="28" borderId="4" xfId="0" applyFont="1" applyFill="1" applyBorder="1" applyAlignment="1">
      <alignment horizontal="center" vertical="center" wrapText="1"/>
    </xf>
    <xf numFmtId="0" fontId="95" fillId="0" borderId="0" xfId="0" applyFont="1" applyAlignment="1">
      <alignment horizontal="center" vertical="center" wrapText="1"/>
    </xf>
    <xf numFmtId="0" fontId="52" fillId="0" borderId="10" xfId="0" applyFont="1" applyBorder="1" applyAlignment="1">
      <alignment horizontal="center" vertical="center" textRotation="90" wrapText="1"/>
    </xf>
    <xf numFmtId="0" fontId="95" fillId="0" borderId="98" xfId="0" applyFont="1" applyBorder="1" applyAlignment="1">
      <alignment horizontal="center" vertical="center" wrapText="1"/>
    </xf>
    <xf numFmtId="0" fontId="95" fillId="0" borderId="99" xfId="0" applyFont="1" applyBorder="1" applyAlignment="1">
      <alignment horizontal="center" vertical="center" wrapText="1"/>
    </xf>
    <xf numFmtId="0" fontId="86" fillId="0" borderId="98" xfId="0" applyFont="1" applyBorder="1" applyAlignment="1">
      <alignment horizontal="justify" vertical="center" wrapText="1"/>
    </xf>
    <xf numFmtId="0" fontId="95" fillId="0" borderId="99" xfId="0" applyFont="1" applyBorder="1" applyAlignment="1">
      <alignment horizontal="justify" vertical="center" wrapText="1"/>
    </xf>
    <xf numFmtId="0" fontId="86" fillId="0" borderId="98" xfId="0" applyFont="1" applyBorder="1" applyAlignment="1">
      <alignment horizontal="left" vertical="center" wrapText="1"/>
    </xf>
    <xf numFmtId="0" fontId="95" fillId="0" borderId="99" xfId="0" applyFont="1" applyBorder="1" applyAlignment="1">
      <alignment horizontal="left" vertical="center" wrapText="1"/>
    </xf>
    <xf numFmtId="14" fontId="86" fillId="0" borderId="98" xfId="0" applyNumberFormat="1" applyFont="1" applyBorder="1" applyAlignment="1">
      <alignment horizontal="center" vertical="center" wrapText="1"/>
    </xf>
    <xf numFmtId="2" fontId="103" fillId="28" borderId="105" xfId="0" applyNumberFormat="1" applyFont="1" applyFill="1" applyBorder="1" applyAlignment="1">
      <alignment horizontal="center" vertical="center" wrapText="1"/>
    </xf>
    <xf numFmtId="2" fontId="103" fillId="28" borderId="106" xfId="0" applyNumberFormat="1" applyFont="1" applyFill="1" applyBorder="1" applyAlignment="1">
      <alignment horizontal="center" vertical="center" wrapText="1"/>
    </xf>
    <xf numFmtId="2" fontId="103" fillId="28" borderId="107" xfId="0" applyNumberFormat="1" applyFont="1" applyFill="1" applyBorder="1" applyAlignment="1">
      <alignment horizontal="center" vertical="center" wrapText="1"/>
    </xf>
    <xf numFmtId="0" fontId="95" fillId="0" borderId="97" xfId="0" applyFont="1" applyBorder="1" applyAlignment="1">
      <alignment horizontal="center" vertical="center" wrapText="1"/>
    </xf>
    <xf numFmtId="0" fontId="95" fillId="0" borderId="97" xfId="0" applyFont="1" applyBorder="1" applyAlignment="1">
      <alignment horizontal="justify" vertical="center" wrapText="1"/>
    </xf>
    <xf numFmtId="14" fontId="86" fillId="0" borderId="99" xfId="0" applyNumberFormat="1" applyFont="1" applyBorder="1" applyAlignment="1">
      <alignment horizontal="center" vertical="center" wrapText="1"/>
    </xf>
    <xf numFmtId="14" fontId="86" fillId="0" borderId="100" xfId="0" applyNumberFormat="1" applyFont="1" applyBorder="1" applyAlignment="1">
      <alignment horizontal="center" vertical="center" wrapText="1"/>
    </xf>
    <xf numFmtId="0" fontId="95" fillId="0" borderId="100" xfId="0" applyFont="1" applyBorder="1" applyAlignment="1">
      <alignment horizontal="center" vertical="center" wrapText="1"/>
    </xf>
    <xf numFmtId="0" fontId="86" fillId="0" borderId="98" xfId="0" applyFont="1" applyBorder="1" applyAlignment="1">
      <alignment horizontal="center" vertical="center" wrapText="1"/>
    </xf>
    <xf numFmtId="0" fontId="86" fillId="0" borderId="99" xfId="0" applyFont="1" applyBorder="1" applyAlignment="1">
      <alignment horizontal="center" vertical="center" wrapText="1"/>
    </xf>
    <xf numFmtId="14" fontId="86" fillId="0" borderId="97" xfId="0" applyNumberFormat="1" applyFont="1" applyBorder="1" applyAlignment="1">
      <alignment horizontal="left" vertical="center" wrapText="1"/>
    </xf>
    <xf numFmtId="0" fontId="86" fillId="0" borderId="100" xfId="0" applyFont="1" applyBorder="1" applyAlignment="1">
      <alignment horizontal="center" vertical="center" wrapText="1"/>
    </xf>
    <xf numFmtId="0" fontId="95" fillId="0" borderId="100" xfId="0" applyFont="1" applyBorder="1" applyAlignment="1">
      <alignment horizontal="left" vertical="center" wrapText="1"/>
    </xf>
    <xf numFmtId="0" fontId="83" fillId="0" borderId="0" xfId="0" applyFont="1" applyAlignment="1">
      <alignment horizontal="center" vertical="center" wrapText="1"/>
    </xf>
    <xf numFmtId="0" fontId="44" fillId="20" borderId="4" xfId="0" applyFont="1" applyFill="1" applyBorder="1" applyAlignment="1">
      <alignment horizontal="center" vertical="center" wrapText="1"/>
    </xf>
    <xf numFmtId="10" fontId="0" fillId="0" borderId="0" xfId="0" applyNumberFormat="1" applyFont="1" applyAlignment="1"/>
    <xf numFmtId="0" fontId="102" fillId="0" borderId="0" xfId="0" applyFont="1" applyAlignment="1">
      <alignment horizontal="center" vertical="center" wrapText="1"/>
    </xf>
    <xf numFmtId="0" fontId="0" fillId="0" borderId="0" xfId="0" applyFont="1" applyAlignment="1">
      <alignment horizontal="center" vertical="center"/>
    </xf>
  </cellXfs>
  <cellStyles count="3">
    <cellStyle name="Millares" xfId="1" builtinId="3"/>
    <cellStyle name="Normal" xfId="0" builtinId="0"/>
    <cellStyle name="Normal 2" xfId="2"/>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D4'!A1"/><Relationship Id="rId7" Type="http://schemas.openxmlformats.org/officeDocument/2006/relationships/hyperlink" Target="#'D1'!A1"/><Relationship Id="rId2" Type="http://schemas.openxmlformats.org/officeDocument/2006/relationships/hyperlink" Target="#'D3'!A1"/><Relationship Id="rId1" Type="http://schemas.openxmlformats.org/officeDocument/2006/relationships/hyperlink" Target="#'D2'!A1"/><Relationship Id="rId6" Type="http://schemas.openxmlformats.org/officeDocument/2006/relationships/hyperlink" Target="#'D7'!A1"/><Relationship Id="rId5" Type="http://schemas.openxmlformats.org/officeDocument/2006/relationships/hyperlink" Target="#'D6'!A1"/><Relationship Id="rId4" Type="http://schemas.openxmlformats.org/officeDocument/2006/relationships/hyperlink" Target="#'D5'!A1"/><Relationship Id="rId9"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3.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4.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5.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6.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7.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8.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9.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2'!A1"/><Relationship Id="rId1" Type="http://schemas.openxmlformats.org/officeDocument/2006/relationships/hyperlink" Target="#'P1'!A1"/></Relationships>
</file>

<file path=xl/drawings/_rels/drawing21.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4'!A1"/><Relationship Id="rId1" Type="http://schemas.openxmlformats.org/officeDocument/2006/relationships/hyperlink" Target="#'P3'!A1"/></Relationships>
</file>

<file path=xl/drawings/_rels/drawing4.xml.rels><?xml version="1.0" encoding="UTF-8" standalone="yes"?>
<Relationships xmlns="http://schemas.openxmlformats.org/package/2006/relationships"><Relationship Id="rId8" Type="http://schemas.openxmlformats.org/officeDocument/2006/relationships/hyperlink" Target="#'P4'!A1"/><Relationship Id="rId3" Type="http://schemas.openxmlformats.org/officeDocument/2006/relationships/hyperlink" Target="#'P7'!A1"/><Relationship Id="rId7" Type="http://schemas.openxmlformats.org/officeDocument/2006/relationships/hyperlink" Target="#'P8'!A1"/><Relationship Id="rId2" Type="http://schemas.openxmlformats.org/officeDocument/2006/relationships/hyperlink" Target="#'P6'!A1"/><Relationship Id="rId1" Type="http://schemas.openxmlformats.org/officeDocument/2006/relationships/hyperlink" Target="#'P5'!A1"/><Relationship Id="rId6" Type="http://schemas.openxmlformats.org/officeDocument/2006/relationships/hyperlink" Target="#'P11'!A1"/><Relationship Id="rId5" Type="http://schemas.openxmlformats.org/officeDocument/2006/relationships/hyperlink" Target="#'P10'!A1"/><Relationship Id="rId10" Type="http://schemas.openxmlformats.org/officeDocument/2006/relationships/image" Target="../media/image5.png"/><Relationship Id="rId4" Type="http://schemas.openxmlformats.org/officeDocument/2006/relationships/hyperlink" Target="#'P9'!A1"/><Relationship Id="rId9" Type="http://schemas.openxmlformats.org/officeDocument/2006/relationships/hyperlink" Target="#'P17'!A1"/></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P12'!A1"/></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P13'!A1"/><Relationship Id="rId1" Type="http://schemas.openxmlformats.org/officeDocument/2006/relationships/hyperlink" Target="#'P14'!A1"/></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P15'!A1"/></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P16'!A1"/></Relationships>
</file>

<file path=xl/drawings/_rels/drawing9.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drawing1.xml><?xml version="1.0" encoding="utf-8"?>
<xdr:wsDr xmlns:xdr="http://schemas.openxmlformats.org/drawingml/2006/spreadsheetDrawing" xmlns:a="http://schemas.openxmlformats.org/drawingml/2006/main">
  <xdr:oneCellAnchor>
    <xdr:from>
      <xdr:col>5</xdr:col>
      <xdr:colOff>0</xdr:colOff>
      <xdr:row>16</xdr:row>
      <xdr:rowOff>0</xdr:rowOff>
    </xdr:from>
    <xdr:ext cx="314325" cy="323850"/>
    <xdr:sp macro="" textlink="">
      <xdr:nvSpPr>
        <xdr:cNvPr id="3" name="Shape 3" descr="Resultado de imagen para mipg"/>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9</xdr:row>
      <xdr:rowOff>0</xdr:rowOff>
    </xdr:from>
    <xdr:ext cx="314325" cy="314325"/>
    <xdr:sp macro="" textlink="">
      <xdr:nvSpPr>
        <xdr:cNvPr id="4" name="Shape 4" descr="Resultado de imagen para mipg"/>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123825</xdr:colOff>
      <xdr:row>6</xdr:row>
      <xdr:rowOff>171450</xdr:rowOff>
    </xdr:from>
    <xdr:ext cx="1123950" cy="1238250"/>
    <xdr:sp macro="" textlink="">
      <xdr:nvSpPr>
        <xdr:cNvPr id="5" name="Shape 5">
          <a:hlinkClick xmlns:r="http://schemas.openxmlformats.org/officeDocument/2006/relationships" r:id="rId1"/>
        </xdr:cNvPr>
        <xdr:cNvSpPr/>
      </xdr:nvSpPr>
      <xdr:spPr>
        <a:xfrm>
          <a:off x="4788788" y="3165638"/>
          <a:ext cx="1114425" cy="1228725"/>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12</xdr:col>
      <xdr:colOff>104775</xdr:colOff>
      <xdr:row>23</xdr:row>
      <xdr:rowOff>57150</xdr:rowOff>
    </xdr:from>
    <xdr:ext cx="1085850" cy="1276350"/>
    <xdr:sp macro="" textlink="">
      <xdr:nvSpPr>
        <xdr:cNvPr id="6" name="Shape 6">
          <a:hlinkClick xmlns:r="http://schemas.openxmlformats.org/officeDocument/2006/relationships" r:id="rId2"/>
        </xdr:cNvPr>
        <xdr:cNvSpPr/>
      </xdr:nvSpPr>
      <xdr:spPr>
        <a:xfrm>
          <a:off x="4807838" y="3146588"/>
          <a:ext cx="1076325" cy="1266825"/>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247650</xdr:colOff>
      <xdr:row>23</xdr:row>
      <xdr:rowOff>47625</xdr:rowOff>
    </xdr:from>
    <xdr:ext cx="1123950" cy="1276350"/>
    <xdr:sp macro="" textlink="">
      <xdr:nvSpPr>
        <xdr:cNvPr id="7" name="Shape 7">
          <a:hlinkClick xmlns:r="http://schemas.openxmlformats.org/officeDocument/2006/relationships" r:id="rId3"/>
        </xdr:cNvPr>
        <xdr:cNvSpPr/>
      </xdr:nvSpPr>
      <xdr:spPr>
        <a:xfrm>
          <a:off x="4788788" y="3146588"/>
          <a:ext cx="1114425" cy="1266825"/>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180975</xdr:colOff>
      <xdr:row>25</xdr:row>
      <xdr:rowOff>190500</xdr:rowOff>
    </xdr:from>
    <xdr:ext cx="1076325" cy="1152525"/>
    <xdr:sp macro="" textlink="">
      <xdr:nvSpPr>
        <xdr:cNvPr id="8" name="Shape 8">
          <a:hlinkClick xmlns:r="http://schemas.openxmlformats.org/officeDocument/2006/relationships" r:id="rId4"/>
        </xdr:cNvPr>
        <xdr:cNvSpPr/>
      </xdr:nvSpPr>
      <xdr:spPr>
        <a:xfrm>
          <a:off x="4812600" y="3208500"/>
          <a:ext cx="1066800" cy="1143000"/>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7</xdr:col>
      <xdr:colOff>0</xdr:colOff>
      <xdr:row>27</xdr:row>
      <xdr:rowOff>85725</xdr:rowOff>
    </xdr:from>
    <xdr:ext cx="1019175" cy="1114425"/>
    <xdr:sp macro="" textlink="">
      <xdr:nvSpPr>
        <xdr:cNvPr id="9" name="Shape 9">
          <a:hlinkClick xmlns:r="http://schemas.openxmlformats.org/officeDocument/2006/relationships" r:id="rId5"/>
        </xdr:cNvPr>
        <xdr:cNvSpPr/>
      </xdr:nvSpPr>
      <xdr:spPr>
        <a:xfrm>
          <a:off x="4841175" y="3227550"/>
          <a:ext cx="1009650" cy="1104900"/>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12</xdr:col>
      <xdr:colOff>657225</xdr:colOff>
      <xdr:row>13</xdr:row>
      <xdr:rowOff>76200</xdr:rowOff>
    </xdr:from>
    <xdr:ext cx="1000125" cy="1000125"/>
    <xdr:sp macro="" textlink="">
      <xdr:nvSpPr>
        <xdr:cNvPr id="10" name="Shape 10">
          <a:hlinkClick xmlns:r="http://schemas.openxmlformats.org/officeDocument/2006/relationships" r:id="rId6"/>
        </xdr:cNvPr>
        <xdr:cNvSpPr/>
      </xdr:nvSpPr>
      <xdr:spPr>
        <a:xfrm>
          <a:off x="4850700" y="3284700"/>
          <a:ext cx="990600" cy="990600"/>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0</xdr:colOff>
      <xdr:row>16</xdr:row>
      <xdr:rowOff>0</xdr:rowOff>
    </xdr:from>
    <xdr:ext cx="1419225" cy="1438275"/>
    <xdr:sp macro="" textlink="">
      <xdr:nvSpPr>
        <xdr:cNvPr id="14" name="Shape 14">
          <a:hlinkClick xmlns:r="http://schemas.openxmlformats.org/officeDocument/2006/relationships" r:id="rId7"/>
        </xdr:cNvPr>
        <xdr:cNvSpPr/>
      </xdr:nvSpPr>
      <xdr:spPr>
        <a:xfrm>
          <a:off x="4641150" y="3065625"/>
          <a:ext cx="1409700" cy="1428750"/>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66675</xdr:colOff>
      <xdr:row>6</xdr:row>
      <xdr:rowOff>-180975</xdr:rowOff>
    </xdr:from>
    <xdr:ext cx="9791700" cy="5648325"/>
    <xdr:pic>
      <xdr:nvPicPr>
        <xdr:cNvPr id="2" name="image2.png" descr="Resultado de imagen para mipg dimensiones" title="Imagen"/>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647700</xdr:colOff>
      <xdr:row>1</xdr:row>
      <xdr:rowOff>114300</xdr:rowOff>
    </xdr:from>
    <xdr:ext cx="4257675" cy="1247775"/>
    <xdr:pic>
      <xdr:nvPicPr>
        <xdr:cNvPr id="11" name="image3.png" title="Imagen"/>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6</xdr:col>
      <xdr:colOff>333375</xdr:colOff>
      <xdr:row>1</xdr:row>
      <xdr:rowOff>152400</xdr:rowOff>
    </xdr:from>
    <xdr:ext cx="1752600" cy="695325"/>
    <xdr:sp macro="" textlink="">
      <xdr:nvSpPr>
        <xdr:cNvPr id="35" name="Shape 35">
          <a:hlinkClick xmlns:r="http://schemas.openxmlformats.org/officeDocument/2006/relationships" r:id="rId1"/>
        </xdr:cNvPr>
        <xdr:cNvSpPr/>
      </xdr:nvSpPr>
      <xdr:spPr>
        <a:xfrm>
          <a:off x="4483988" y="3446625"/>
          <a:ext cx="1724025" cy="666750"/>
        </a:xfrm>
        <a:prstGeom prst="roundRect">
          <a:avLst>
            <a:gd name="adj" fmla="val 16667"/>
          </a:avLst>
        </a:prstGeom>
        <a:solidFill>
          <a:schemeClr val="lt1"/>
        </a:solidFill>
        <a:ln w="28575" cap="flat" cmpd="sng">
          <a:solidFill>
            <a:srgbClr val="00B05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0B050"/>
            </a:buClr>
            <a:buSzPts val="1400"/>
            <a:buFont typeface="Federo"/>
            <a:buNone/>
          </a:pPr>
          <a:r>
            <a:rPr lang="en-US" sz="1400" b="1" i="0" u="none" strike="noStrike" cap="none">
              <a:solidFill>
                <a:srgbClr val="00B050"/>
              </a:solidFill>
              <a:latin typeface="Federo"/>
              <a:ea typeface="Federo"/>
              <a:cs typeface="Federo"/>
              <a:sym typeface="Federo"/>
            </a:rPr>
            <a:t>Autodiagnostico Integridad</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9</xdr:col>
      <xdr:colOff>695325</xdr:colOff>
      <xdr:row>1</xdr:row>
      <xdr:rowOff>76200</xdr:rowOff>
    </xdr:from>
    <xdr:ext cx="1857375" cy="657225"/>
    <xdr:sp macro="" textlink="">
      <xdr:nvSpPr>
        <xdr:cNvPr id="36" name="Shape 36">
          <a:hlinkClick xmlns:r="http://schemas.openxmlformats.org/officeDocument/2006/relationships" r:id="rId1"/>
        </xdr:cNvPr>
        <xdr:cNvSpPr/>
      </xdr:nvSpPr>
      <xdr:spPr>
        <a:xfrm>
          <a:off x="4431600" y="3465675"/>
          <a:ext cx="1828800" cy="628650"/>
        </a:xfrm>
        <a:prstGeom prst="roundRect">
          <a:avLst>
            <a:gd name="adj" fmla="val 16667"/>
          </a:avLst>
        </a:prstGeom>
        <a:solidFill>
          <a:schemeClr val="lt1"/>
        </a:solidFill>
        <a:ln w="28575" cap="flat" cmpd="sng">
          <a:solidFill>
            <a:srgbClr val="D1699D"/>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D1699D"/>
            </a:buClr>
            <a:buSzPts val="1400"/>
            <a:buFont typeface="Federo"/>
            <a:buNone/>
          </a:pPr>
          <a:r>
            <a:rPr lang="en-US" sz="1400" b="1" i="0" u="none" strike="noStrike" cap="none">
              <a:solidFill>
                <a:srgbClr val="D1699D"/>
              </a:solidFill>
              <a:latin typeface="Federo"/>
              <a:ea typeface="Federo"/>
              <a:cs typeface="Federo"/>
              <a:sym typeface="Federo"/>
            </a:rPr>
            <a:t>Autodiagnostico Direccionamiento</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7</xdr:col>
      <xdr:colOff>638175</xdr:colOff>
      <xdr:row>1</xdr:row>
      <xdr:rowOff>76200</xdr:rowOff>
    </xdr:from>
    <xdr:ext cx="2162175" cy="685800"/>
    <xdr:sp macro="" textlink="">
      <xdr:nvSpPr>
        <xdr:cNvPr id="37" name="Shape 37">
          <a:hlinkClick xmlns:r="http://schemas.openxmlformats.org/officeDocument/2006/relationships" r:id="rId1"/>
        </xdr:cNvPr>
        <xdr:cNvSpPr/>
      </xdr:nvSpPr>
      <xdr:spPr>
        <a:xfrm>
          <a:off x="4279200" y="3451388"/>
          <a:ext cx="2133600" cy="657225"/>
        </a:xfrm>
        <a:prstGeom prst="roundRect">
          <a:avLst>
            <a:gd name="adj" fmla="val 16667"/>
          </a:avLst>
        </a:prstGeom>
        <a:solidFill>
          <a:schemeClr val="lt1"/>
        </a:solidFill>
        <a:ln w="28575" cap="flat" cmpd="sng">
          <a:solidFill>
            <a:srgbClr val="9F3168"/>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9F3168"/>
            </a:buClr>
            <a:buSzPts val="1400"/>
            <a:buFont typeface="Federo"/>
            <a:buNone/>
          </a:pPr>
          <a:r>
            <a:rPr lang="en-US" sz="1400" b="1" i="0" u="none" strike="noStrike" cap="none">
              <a:solidFill>
                <a:srgbClr val="9F3168"/>
              </a:solidFill>
              <a:latin typeface="Federo"/>
              <a:ea typeface="Federo"/>
              <a:cs typeface="Federo"/>
              <a:sym typeface="Federo"/>
            </a:rPr>
            <a:t>Autodiagnostico Gestión Presupuestal</a:t>
          </a:r>
          <a:endParaRPr sz="14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7</xdr:col>
      <xdr:colOff>542925</xdr:colOff>
      <xdr:row>1</xdr:row>
      <xdr:rowOff>76200</xdr:rowOff>
    </xdr:from>
    <xdr:ext cx="1943100" cy="609600"/>
    <xdr:sp macro="" textlink="">
      <xdr:nvSpPr>
        <xdr:cNvPr id="38" name="Shape 38">
          <a:hlinkClick xmlns:r="http://schemas.openxmlformats.org/officeDocument/2006/relationships" r:id="rId1"/>
        </xdr:cNvPr>
        <xdr:cNvSpPr/>
      </xdr:nvSpPr>
      <xdr:spPr>
        <a:xfrm>
          <a:off x="4388738" y="3489488"/>
          <a:ext cx="1914525" cy="581025"/>
        </a:xfrm>
        <a:prstGeom prst="roundRect">
          <a:avLst>
            <a:gd name="adj" fmla="val 16667"/>
          </a:avLst>
        </a:prstGeom>
        <a:solidFill>
          <a:schemeClr val="lt1"/>
        </a:solidFill>
        <a:ln w="28575" cap="flat" cmpd="sng">
          <a:solidFill>
            <a:srgbClr val="4FD1FF"/>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0B0F0"/>
            </a:buClr>
            <a:buSzPts val="1400"/>
            <a:buFont typeface="Federo"/>
            <a:buNone/>
          </a:pPr>
          <a:r>
            <a:rPr lang="en-US" sz="1400" b="1" i="0" u="none" strike="noStrike" cap="none">
              <a:solidFill>
                <a:srgbClr val="00B0F0"/>
              </a:solidFill>
              <a:latin typeface="Federo"/>
              <a:ea typeface="Federo"/>
              <a:cs typeface="Federo"/>
              <a:sym typeface="Federo"/>
            </a:rPr>
            <a:t>Autodiagnostico Gobierno Digital</a:t>
          </a:r>
          <a:endParaRPr sz="14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6</xdr:col>
      <xdr:colOff>895350</xdr:colOff>
      <xdr:row>0</xdr:row>
      <xdr:rowOff>619125</xdr:rowOff>
    </xdr:from>
    <xdr:ext cx="1981200" cy="685800"/>
    <xdr:sp macro="" textlink="">
      <xdr:nvSpPr>
        <xdr:cNvPr id="39" name="Shape 39">
          <a:hlinkClick xmlns:r="http://schemas.openxmlformats.org/officeDocument/2006/relationships" r:id="rId1"/>
        </xdr:cNvPr>
        <xdr:cNvSpPr/>
      </xdr:nvSpPr>
      <xdr:spPr>
        <a:xfrm>
          <a:off x="4369688" y="3451388"/>
          <a:ext cx="1952625" cy="657225"/>
        </a:xfrm>
        <a:prstGeom prst="roundRect">
          <a:avLst>
            <a:gd name="adj" fmla="val 16667"/>
          </a:avLst>
        </a:prstGeom>
        <a:solidFill>
          <a:schemeClr val="lt1"/>
        </a:solidFill>
        <a:ln w="28575" cap="flat" cmpd="sng">
          <a:solidFill>
            <a:srgbClr val="8DA9DB"/>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8DA9DB"/>
            </a:buClr>
            <a:buSzPts val="1400"/>
            <a:buFont typeface="Federo"/>
            <a:buNone/>
          </a:pPr>
          <a:r>
            <a:rPr lang="en-US" sz="1400" b="1" i="0" u="none" strike="noStrike" cap="none">
              <a:solidFill>
                <a:srgbClr val="8DA9DB"/>
              </a:solidFill>
              <a:latin typeface="Federo"/>
              <a:ea typeface="Federo"/>
              <a:cs typeface="Federo"/>
              <a:sym typeface="Federo"/>
            </a:rPr>
            <a:t>Autodiagnostico Defensa Jurídica </a:t>
          </a:r>
          <a:endParaRPr sz="14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838200</xdr:colOff>
      <xdr:row>1</xdr:row>
      <xdr:rowOff>76200</xdr:rowOff>
    </xdr:from>
    <xdr:ext cx="2162175" cy="714375"/>
    <xdr:sp macro="" textlink="">
      <xdr:nvSpPr>
        <xdr:cNvPr id="40" name="Shape 40">
          <a:hlinkClick xmlns:r="http://schemas.openxmlformats.org/officeDocument/2006/relationships" r:id="rId1"/>
        </xdr:cNvPr>
        <xdr:cNvSpPr/>
      </xdr:nvSpPr>
      <xdr:spPr>
        <a:xfrm>
          <a:off x="4279200" y="3437100"/>
          <a:ext cx="2133600" cy="685800"/>
        </a:xfrm>
        <a:prstGeom prst="roundRect">
          <a:avLst>
            <a:gd name="adj" fmla="val 16667"/>
          </a:avLst>
        </a:prstGeom>
        <a:solidFill>
          <a:schemeClr val="lt1"/>
        </a:solidFill>
        <a:ln w="28575" cap="flat" cmpd="sng">
          <a:solidFill>
            <a:srgbClr val="77EDF3"/>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38DAF0"/>
            </a:buClr>
            <a:buSzPts val="1400"/>
            <a:buFont typeface="Federo"/>
            <a:buNone/>
          </a:pPr>
          <a:r>
            <a:rPr lang="en-US" sz="1400" b="1" i="0" u="none" strike="noStrike" cap="none">
              <a:solidFill>
                <a:srgbClr val="38DAF0"/>
              </a:solidFill>
              <a:latin typeface="Federo"/>
              <a:ea typeface="Federo"/>
              <a:cs typeface="Federo"/>
              <a:sym typeface="Federo"/>
            </a:rPr>
            <a:t>Autodiagnostico Servicio al Ciudadano</a:t>
          </a:r>
          <a:endParaRPr sz="1400"/>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6</xdr:col>
      <xdr:colOff>419100</xdr:colOff>
      <xdr:row>1</xdr:row>
      <xdr:rowOff>66675</xdr:rowOff>
    </xdr:from>
    <xdr:ext cx="1885950" cy="752475"/>
    <xdr:sp macro="" textlink="">
      <xdr:nvSpPr>
        <xdr:cNvPr id="41" name="Shape 41">
          <a:hlinkClick xmlns:r="http://schemas.openxmlformats.org/officeDocument/2006/relationships" r:id="rId1"/>
        </xdr:cNvPr>
        <xdr:cNvSpPr/>
      </xdr:nvSpPr>
      <xdr:spPr>
        <a:xfrm>
          <a:off x="4417313" y="3418050"/>
          <a:ext cx="1857375" cy="723900"/>
        </a:xfrm>
        <a:prstGeom prst="roundRect">
          <a:avLst>
            <a:gd name="adj" fmla="val 16667"/>
          </a:avLst>
        </a:prstGeom>
        <a:solidFill>
          <a:schemeClr val="lt1"/>
        </a:solidFill>
        <a:ln w="28575" cap="flat" cmpd="sng">
          <a:solidFill>
            <a:srgbClr val="00B0F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0B0F0"/>
            </a:buClr>
            <a:buSzPts val="1400"/>
            <a:buFont typeface="Federo"/>
            <a:buNone/>
          </a:pPr>
          <a:r>
            <a:rPr lang="en-US" sz="1400" b="1" i="0" u="none" strike="noStrike" cap="none">
              <a:solidFill>
                <a:srgbClr val="00B0F0"/>
              </a:solidFill>
              <a:latin typeface="Federo"/>
              <a:ea typeface="Federo"/>
              <a:cs typeface="Federo"/>
              <a:sym typeface="Federo"/>
            </a:rPr>
            <a:t>Autodiagnostico Racionalización</a:t>
          </a:r>
          <a:endParaRPr sz="1400"/>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6</xdr:col>
      <xdr:colOff>542925</xdr:colOff>
      <xdr:row>1</xdr:row>
      <xdr:rowOff>0</xdr:rowOff>
    </xdr:from>
    <xdr:ext cx="1866900" cy="847725"/>
    <xdr:sp macro="" textlink="">
      <xdr:nvSpPr>
        <xdr:cNvPr id="42" name="Shape 42">
          <a:hlinkClick xmlns:r="http://schemas.openxmlformats.org/officeDocument/2006/relationships" r:id="rId1"/>
        </xdr:cNvPr>
        <xdr:cNvSpPr/>
      </xdr:nvSpPr>
      <xdr:spPr>
        <a:xfrm>
          <a:off x="4426838" y="3370425"/>
          <a:ext cx="1838325" cy="819150"/>
        </a:xfrm>
        <a:prstGeom prst="roundRect">
          <a:avLst>
            <a:gd name="adj" fmla="val 16667"/>
          </a:avLst>
        </a:prstGeom>
        <a:solidFill>
          <a:schemeClr val="lt1"/>
        </a:solidFill>
        <a:ln w="28575" cap="flat" cmpd="sng">
          <a:solidFill>
            <a:srgbClr val="069CBA"/>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69CBA"/>
            </a:buClr>
            <a:buSzPts val="1400"/>
            <a:buFont typeface="Federo"/>
            <a:buNone/>
          </a:pPr>
          <a:r>
            <a:rPr lang="en-US" sz="1400" b="1" i="0" u="none" strike="noStrike" cap="none">
              <a:solidFill>
                <a:srgbClr val="069CBA"/>
              </a:solidFill>
              <a:latin typeface="Federo"/>
              <a:ea typeface="Federo"/>
              <a:cs typeface="Federo"/>
              <a:sym typeface="Federo"/>
            </a:rPr>
            <a:t>Autodiagnostico Participación Ciudadana</a:t>
          </a:r>
          <a:endParaRPr sz="1400"/>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6</xdr:col>
      <xdr:colOff>1000125</xdr:colOff>
      <xdr:row>1</xdr:row>
      <xdr:rowOff>28575</xdr:rowOff>
    </xdr:from>
    <xdr:ext cx="1809750" cy="762000"/>
    <xdr:sp macro="" textlink="">
      <xdr:nvSpPr>
        <xdr:cNvPr id="43" name="Shape 43">
          <a:hlinkClick xmlns:r="http://schemas.openxmlformats.org/officeDocument/2006/relationships" r:id="rId1"/>
        </xdr:cNvPr>
        <xdr:cNvSpPr/>
      </xdr:nvSpPr>
      <xdr:spPr>
        <a:xfrm>
          <a:off x="4455413" y="3413288"/>
          <a:ext cx="1781175" cy="733425"/>
        </a:xfrm>
        <a:prstGeom prst="roundRect">
          <a:avLst>
            <a:gd name="adj" fmla="val 16667"/>
          </a:avLst>
        </a:prstGeom>
        <a:solidFill>
          <a:schemeClr val="lt1"/>
        </a:solidFill>
        <a:ln w="28575" cap="flat" cmpd="sng">
          <a:solidFill>
            <a:srgbClr val="C55A11"/>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C55A11"/>
            </a:buClr>
            <a:buSzPts val="1400"/>
            <a:buFont typeface="Federo"/>
            <a:buNone/>
          </a:pPr>
          <a:r>
            <a:rPr lang="en-US" sz="1400" b="1" i="0" u="none" strike="noStrike" cap="none">
              <a:solidFill>
                <a:srgbClr val="C55A11"/>
              </a:solidFill>
              <a:latin typeface="Federo"/>
              <a:ea typeface="Federo"/>
              <a:cs typeface="Federo"/>
              <a:sym typeface="Federo"/>
            </a:rPr>
            <a:t>Autodiagnostico Seguimiento y Evaluación</a:t>
          </a:r>
          <a:endParaRPr sz="1400"/>
        </a:p>
      </xdr:txBody>
    </xdr: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6</xdr:col>
      <xdr:colOff>476250</xdr:colOff>
      <xdr:row>2</xdr:row>
      <xdr:rowOff>152400</xdr:rowOff>
    </xdr:from>
    <xdr:ext cx="1895475" cy="723900"/>
    <xdr:sp macro="" textlink="">
      <xdr:nvSpPr>
        <xdr:cNvPr id="44" name="Shape 44">
          <a:hlinkClick xmlns:r="http://schemas.openxmlformats.org/officeDocument/2006/relationships" r:id="rId1"/>
        </xdr:cNvPr>
        <xdr:cNvSpPr/>
      </xdr:nvSpPr>
      <xdr:spPr>
        <a:xfrm>
          <a:off x="4412550" y="3432338"/>
          <a:ext cx="1866900" cy="695325"/>
        </a:xfrm>
        <a:prstGeom prst="roundRect">
          <a:avLst>
            <a:gd name="adj" fmla="val 16667"/>
          </a:avLst>
        </a:prstGeom>
        <a:solidFill>
          <a:schemeClr val="lt1"/>
        </a:solidFill>
        <a:ln w="28575" cap="flat" cmpd="sng">
          <a:solidFill>
            <a:srgbClr val="C0000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C00000"/>
            </a:buClr>
            <a:buSzPts val="1400"/>
            <a:buFont typeface="Federo"/>
            <a:buNone/>
          </a:pPr>
          <a:r>
            <a:rPr lang="en-US" sz="1400" b="1" i="0" u="none" strike="noStrike" cap="none">
              <a:solidFill>
                <a:srgbClr val="C00000"/>
              </a:solidFill>
              <a:latin typeface="Federo"/>
              <a:ea typeface="Federo"/>
              <a:cs typeface="Federo"/>
              <a:sym typeface="Federo"/>
            </a:rPr>
            <a:t>Autodiagnostico G. Documental</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12</xdr:row>
      <xdr:rowOff>0</xdr:rowOff>
    </xdr:from>
    <xdr:ext cx="314325" cy="333375"/>
    <xdr:sp macro="" textlink="">
      <xdr:nvSpPr>
        <xdr:cNvPr id="11" name="Shape 11" descr="Resultado de imagen para talento humano mipg"/>
        <xdr:cNvSpPr/>
      </xdr:nvSpPr>
      <xdr:spPr>
        <a:xfrm>
          <a:off x="5193600" y="3618075"/>
          <a:ext cx="30480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18</xdr:row>
      <xdr:rowOff>0</xdr:rowOff>
    </xdr:from>
    <xdr:ext cx="314325" cy="323850"/>
    <xdr:sp macro="" textlink="">
      <xdr:nvSpPr>
        <xdr:cNvPr id="3" name="Shape 3" descr="Resultado de imagen para mipg"/>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409575</xdr:colOff>
      <xdr:row>5</xdr:row>
      <xdr:rowOff>0</xdr:rowOff>
    </xdr:from>
    <xdr:ext cx="2943225" cy="733425"/>
    <xdr:sp macro="" textlink="">
      <xdr:nvSpPr>
        <xdr:cNvPr id="12" name="Shape 12">
          <a:hlinkClick xmlns:r="http://schemas.openxmlformats.org/officeDocument/2006/relationships" r:id="rId1"/>
        </xdr:cNvPr>
        <xdr:cNvSpPr/>
      </xdr:nvSpPr>
      <xdr:spPr>
        <a:xfrm>
          <a:off x="3879150" y="3418050"/>
          <a:ext cx="2933700" cy="7239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548135"/>
            </a:buClr>
            <a:buSzPts val="1800"/>
            <a:buFont typeface="Calibri"/>
            <a:buNone/>
          </a:pPr>
          <a:r>
            <a:rPr lang="en-US" sz="1800" b="1">
              <a:solidFill>
                <a:srgbClr val="548135"/>
              </a:solidFill>
              <a:latin typeface="Calibri"/>
              <a:ea typeface="Calibri"/>
              <a:cs typeface="Calibri"/>
              <a:sym typeface="Calibri"/>
            </a:rPr>
            <a:t>Gestión Estratégica del Talento Humano</a:t>
          </a:r>
          <a:endParaRPr sz="1800">
            <a:solidFill>
              <a:srgbClr val="548135"/>
            </a:solidFill>
          </a:endParaRPr>
        </a:p>
      </xdr:txBody>
    </xdr:sp>
    <xdr:clientData fLocksWithSheet="0"/>
  </xdr:oneCellAnchor>
  <xdr:oneCellAnchor>
    <xdr:from>
      <xdr:col>12</xdr:col>
      <xdr:colOff>9525</xdr:colOff>
      <xdr:row>9</xdr:row>
      <xdr:rowOff>85725</xdr:rowOff>
    </xdr:from>
    <xdr:ext cx="2152650" cy="762000"/>
    <xdr:sp macro="" textlink="">
      <xdr:nvSpPr>
        <xdr:cNvPr id="13" name="Shape 13">
          <a:hlinkClick xmlns:r="http://schemas.openxmlformats.org/officeDocument/2006/relationships" r:id="rId2"/>
        </xdr:cNvPr>
        <xdr:cNvSpPr/>
      </xdr:nvSpPr>
      <xdr:spPr>
        <a:xfrm>
          <a:off x="4274438" y="3403763"/>
          <a:ext cx="2143125" cy="7524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548135"/>
            </a:buClr>
            <a:buSzPts val="1800"/>
            <a:buFont typeface="Calibri"/>
            <a:buNone/>
          </a:pPr>
          <a:r>
            <a:rPr lang="en-US" sz="1800" b="1">
              <a:solidFill>
                <a:srgbClr val="548135"/>
              </a:solidFill>
              <a:latin typeface="Calibri"/>
              <a:ea typeface="Calibri"/>
              <a:cs typeface="Calibri"/>
              <a:sym typeface="Calibri"/>
            </a:rPr>
            <a:t>Integridad</a:t>
          </a:r>
          <a:endParaRPr sz="1800">
            <a:solidFill>
              <a:srgbClr val="548135"/>
            </a:solidFill>
          </a:endParaRPr>
        </a:p>
      </xdr:txBody>
    </xdr:sp>
    <xdr:clientData fLocksWithSheet="0"/>
  </xdr:oneCellAnchor>
  <xdr:oneCellAnchor>
    <xdr:from>
      <xdr:col>8</xdr:col>
      <xdr:colOff>0</xdr:colOff>
      <xdr:row>20</xdr:row>
      <xdr:rowOff>0</xdr:rowOff>
    </xdr:from>
    <xdr:ext cx="314325" cy="323850"/>
    <xdr:sp macro="" textlink="">
      <xdr:nvSpPr>
        <xdr:cNvPr id="2" name="Shape 3" descr="Resultado de imagen para mipg"/>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17</xdr:row>
      <xdr:rowOff>0</xdr:rowOff>
    </xdr:from>
    <xdr:ext cx="304800" cy="314325"/>
    <xdr:sp macro="" textlink="">
      <xdr:nvSpPr>
        <xdr:cNvPr id="4" name="Shape 3" descr="Resultado de imagen para mipg"/>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161925</xdr:colOff>
      <xdr:row>3</xdr:row>
      <xdr:rowOff>66675</xdr:rowOff>
    </xdr:from>
    <xdr:ext cx="2733675" cy="1533525"/>
    <xdr:pic>
      <xdr:nvPicPr>
        <xdr:cNvPr id="5"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4</xdr:col>
      <xdr:colOff>171450</xdr:colOff>
      <xdr:row>2</xdr:row>
      <xdr:rowOff>114300</xdr:rowOff>
    </xdr:from>
    <xdr:ext cx="2362200" cy="600075"/>
    <xdr:sp macro="" textlink="">
      <xdr:nvSpPr>
        <xdr:cNvPr id="45" name="Shape 45"/>
        <xdr:cNvSpPr/>
      </xdr:nvSpPr>
      <xdr:spPr>
        <a:xfrm>
          <a:off x="4179188" y="3494250"/>
          <a:ext cx="2333625" cy="571500"/>
        </a:xfrm>
        <a:prstGeom prst="roundRect">
          <a:avLst>
            <a:gd name="adj" fmla="val 16667"/>
          </a:avLst>
        </a:prstGeom>
        <a:solidFill>
          <a:schemeClr val="lt1"/>
        </a:solidFill>
        <a:ln w="28575" cap="flat" cmpd="sng">
          <a:solidFill>
            <a:srgbClr val="F96C61"/>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F96C61"/>
            </a:buClr>
            <a:buSzPts val="1200"/>
            <a:buFont typeface="Federo"/>
            <a:buNone/>
          </a:pPr>
          <a:r>
            <a:rPr lang="en-US" sz="1300" b="1">
              <a:solidFill>
                <a:srgbClr val="F96C61"/>
              </a:solidFill>
              <a:latin typeface="Federo"/>
              <a:ea typeface="Federo"/>
              <a:cs typeface="Federo"/>
              <a:sym typeface="Federo"/>
            </a:rPr>
            <a:t>Autodiagnóstico</a:t>
          </a:r>
          <a:r>
            <a:rPr lang="en-US" sz="1300" b="1" i="0" u="none" strike="noStrike" cap="none">
              <a:solidFill>
                <a:srgbClr val="F96C61"/>
              </a:solidFill>
              <a:latin typeface="Federo"/>
              <a:ea typeface="Federo"/>
              <a:cs typeface="Federo"/>
              <a:sym typeface="Federo"/>
            </a:rPr>
            <a:t> </a:t>
          </a:r>
          <a:r>
            <a:rPr lang="en-US" sz="1300" b="1">
              <a:solidFill>
                <a:srgbClr val="F96C61"/>
              </a:solidFill>
              <a:latin typeface="Federo"/>
              <a:ea typeface="Federo"/>
              <a:cs typeface="Federo"/>
              <a:sym typeface="Federo"/>
            </a:rPr>
            <a:t>Transparencia</a:t>
          </a:r>
          <a:r>
            <a:rPr lang="en-US" sz="1300" b="1" i="0" u="none" strike="noStrike" cap="none">
              <a:solidFill>
                <a:srgbClr val="F96C61"/>
              </a:solidFill>
              <a:latin typeface="Federo"/>
              <a:ea typeface="Federo"/>
              <a:cs typeface="Federo"/>
              <a:sym typeface="Federo"/>
            </a:rPr>
            <a:t> y Acceso a la Información</a:t>
          </a:r>
          <a:endParaRPr sz="1300"/>
        </a:p>
      </xdr:txBody>
    </xdr:sp>
    <xdr:clientData fLocksWithSheet="0"/>
  </xdr:oneCellAnchor>
  <xdr:oneCellAnchor>
    <xdr:from>
      <xdr:col>7</xdr:col>
      <xdr:colOff>133350</xdr:colOff>
      <xdr:row>2</xdr:row>
      <xdr:rowOff>142875</xdr:rowOff>
    </xdr:from>
    <xdr:ext cx="2181225" cy="714375"/>
    <xdr:sp macro="" textlink="">
      <xdr:nvSpPr>
        <xdr:cNvPr id="46" name="Shape 46"/>
        <xdr:cNvSpPr/>
      </xdr:nvSpPr>
      <xdr:spPr>
        <a:xfrm>
          <a:off x="4269675" y="3437100"/>
          <a:ext cx="2152650" cy="685800"/>
        </a:xfrm>
        <a:prstGeom prst="roundRect">
          <a:avLst>
            <a:gd name="adj" fmla="val 16667"/>
          </a:avLst>
        </a:prstGeom>
        <a:solidFill>
          <a:schemeClr val="lt1"/>
        </a:solidFill>
        <a:ln w="28575" cap="flat" cmpd="sng">
          <a:solidFill>
            <a:srgbClr val="F96C61"/>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F96C61"/>
            </a:buClr>
            <a:buSzPts val="1200"/>
            <a:buFont typeface="Federo"/>
            <a:buNone/>
          </a:pPr>
          <a:r>
            <a:rPr lang="en-US" sz="1300" b="1">
              <a:solidFill>
                <a:srgbClr val="F96C61"/>
              </a:solidFill>
              <a:latin typeface="Federo"/>
              <a:ea typeface="Federo"/>
              <a:cs typeface="Federo"/>
              <a:sym typeface="Federo"/>
            </a:rPr>
            <a:t>Autodiagnóstico</a:t>
          </a:r>
          <a:r>
            <a:rPr lang="en-US" sz="1300" b="1" i="0" u="none" strike="noStrike" cap="none">
              <a:solidFill>
                <a:srgbClr val="F96C61"/>
              </a:solidFill>
              <a:latin typeface="Federo"/>
              <a:ea typeface="Federo"/>
              <a:cs typeface="Federo"/>
              <a:sym typeface="Federo"/>
            </a:rPr>
            <a:t> Rendición de cuentas</a:t>
          </a:r>
          <a:endParaRPr sz="1300"/>
        </a:p>
      </xdr:txBody>
    </xdr:sp>
    <xdr:clientData fLocksWithSheet="0"/>
  </xdr:oneCellAnchor>
  <xdr:oneCellAnchor>
    <xdr:from>
      <xdr:col>9</xdr:col>
      <xdr:colOff>333375</xdr:colOff>
      <xdr:row>2</xdr:row>
      <xdr:rowOff>152400</xdr:rowOff>
    </xdr:from>
    <xdr:ext cx="2143125" cy="704850"/>
    <xdr:sp macro="" textlink="">
      <xdr:nvSpPr>
        <xdr:cNvPr id="47" name="Shape 47"/>
        <xdr:cNvSpPr/>
      </xdr:nvSpPr>
      <xdr:spPr>
        <a:xfrm>
          <a:off x="4288725" y="3441863"/>
          <a:ext cx="2114550" cy="676275"/>
        </a:xfrm>
        <a:prstGeom prst="roundRect">
          <a:avLst>
            <a:gd name="adj" fmla="val 16667"/>
          </a:avLst>
        </a:prstGeom>
        <a:solidFill>
          <a:schemeClr val="lt1"/>
        </a:solidFill>
        <a:ln w="28575" cap="flat" cmpd="sng">
          <a:solidFill>
            <a:srgbClr val="F96C61"/>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F96C61"/>
            </a:buClr>
            <a:buSzPts val="1200"/>
            <a:buFont typeface="Federo"/>
            <a:buNone/>
          </a:pPr>
          <a:r>
            <a:rPr lang="en-US" sz="1300" b="1">
              <a:solidFill>
                <a:srgbClr val="F96C61"/>
              </a:solidFill>
              <a:latin typeface="Federo"/>
              <a:ea typeface="Federo"/>
              <a:cs typeface="Federo"/>
              <a:sym typeface="Federo"/>
            </a:rPr>
            <a:t>Autodiagnóstico</a:t>
          </a:r>
          <a:r>
            <a:rPr lang="en-US" sz="1300" b="1" i="0" u="none" strike="noStrike" cap="none">
              <a:solidFill>
                <a:srgbClr val="F96C61"/>
              </a:solidFill>
              <a:latin typeface="Federo"/>
              <a:ea typeface="Federo"/>
              <a:cs typeface="Federo"/>
              <a:sym typeface="Federo"/>
            </a:rPr>
            <a:t> Plan Anticorrupción</a:t>
          </a:r>
          <a:endParaRPr sz="1300"/>
        </a:p>
      </xdr:txBody>
    </xdr:sp>
    <xdr:clientData fLocksWithSheet="0"/>
  </xdr:oneCellAnchor>
</xdr:wsDr>
</file>

<file path=xl/drawings/drawing21.xml><?xml version="1.0" encoding="utf-8"?>
<xdr:wsDr xmlns:xdr="http://schemas.openxmlformats.org/drawingml/2006/spreadsheetDrawing" xmlns:a="http://schemas.openxmlformats.org/drawingml/2006/main">
  <xdr:oneCellAnchor>
    <xdr:from>
      <xdr:col>7</xdr:col>
      <xdr:colOff>485775</xdr:colOff>
      <xdr:row>2</xdr:row>
      <xdr:rowOff>123825</xdr:rowOff>
    </xdr:from>
    <xdr:ext cx="1866900" cy="609600"/>
    <xdr:sp macro="" textlink="">
      <xdr:nvSpPr>
        <xdr:cNvPr id="48" name="Shape 48">
          <a:hlinkClick xmlns:r="http://schemas.openxmlformats.org/officeDocument/2006/relationships" r:id="rId1"/>
        </xdr:cNvPr>
        <xdr:cNvSpPr/>
      </xdr:nvSpPr>
      <xdr:spPr>
        <a:xfrm>
          <a:off x="4426838" y="3489488"/>
          <a:ext cx="1838325" cy="581025"/>
        </a:xfrm>
        <a:prstGeom prst="roundRect">
          <a:avLst>
            <a:gd name="adj" fmla="val 16667"/>
          </a:avLst>
        </a:prstGeom>
        <a:solidFill>
          <a:schemeClr val="lt1"/>
        </a:solidFill>
        <a:ln w="28575" cap="flat" cmpd="sng">
          <a:solidFill>
            <a:srgbClr val="FFC00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BF9000"/>
            </a:buClr>
            <a:buSzPts val="1400"/>
            <a:buFont typeface="Federo"/>
            <a:buNone/>
          </a:pPr>
          <a:r>
            <a:rPr lang="en-US" sz="1400" b="1" i="0" u="none" strike="noStrike" cap="none">
              <a:solidFill>
                <a:srgbClr val="BF9000"/>
              </a:solidFill>
              <a:latin typeface="Federo"/>
              <a:ea typeface="Federo"/>
              <a:cs typeface="Federo"/>
              <a:sym typeface="Federo"/>
            </a:rPr>
            <a:t>Autodiagnostico Control Interno</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11</xdr:col>
      <xdr:colOff>123825</xdr:colOff>
      <xdr:row>4</xdr:row>
      <xdr:rowOff>38100</xdr:rowOff>
    </xdr:from>
    <xdr:ext cx="2724150" cy="561975"/>
    <xdr:sp macro="" textlink="">
      <xdr:nvSpPr>
        <xdr:cNvPr id="15" name="Shape 15">
          <a:hlinkClick xmlns:r="http://schemas.openxmlformats.org/officeDocument/2006/relationships" r:id="rId1"/>
        </xdr:cNvPr>
        <xdr:cNvSpPr/>
      </xdr:nvSpPr>
      <xdr:spPr>
        <a:xfrm>
          <a:off x="3988688" y="3503775"/>
          <a:ext cx="2714625" cy="55245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9E3251"/>
            </a:buClr>
            <a:buSzPts val="1800"/>
            <a:buFont typeface="Calibri"/>
            <a:buNone/>
          </a:pPr>
          <a:r>
            <a:rPr lang="en-US" sz="1800" b="1">
              <a:solidFill>
                <a:srgbClr val="9E3251"/>
              </a:solidFill>
              <a:latin typeface="Calibri"/>
              <a:ea typeface="Calibri"/>
              <a:cs typeface="Calibri"/>
              <a:sym typeface="Calibri"/>
            </a:rPr>
            <a:t>Planeación Institucional</a:t>
          </a:r>
          <a:endParaRPr sz="1800">
            <a:solidFill>
              <a:srgbClr val="9E3251"/>
            </a:solidFill>
          </a:endParaRPr>
        </a:p>
      </xdr:txBody>
    </xdr:sp>
    <xdr:clientData fLocksWithSheet="0"/>
  </xdr:oneCellAnchor>
  <xdr:oneCellAnchor>
    <xdr:from>
      <xdr:col>10</xdr:col>
      <xdr:colOff>666750</xdr:colOff>
      <xdr:row>9</xdr:row>
      <xdr:rowOff>152400</xdr:rowOff>
    </xdr:from>
    <xdr:ext cx="3143250" cy="581025"/>
    <xdr:sp macro="" textlink="">
      <xdr:nvSpPr>
        <xdr:cNvPr id="16" name="Shape 16">
          <a:hlinkClick xmlns:r="http://schemas.openxmlformats.org/officeDocument/2006/relationships" r:id="rId2"/>
        </xdr:cNvPr>
        <xdr:cNvSpPr/>
      </xdr:nvSpPr>
      <xdr:spPr>
        <a:xfrm>
          <a:off x="3779138" y="3494250"/>
          <a:ext cx="3133725" cy="5715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9E3251"/>
            </a:buClr>
            <a:buSzPts val="1800"/>
            <a:buFont typeface="Calibri"/>
            <a:buNone/>
          </a:pPr>
          <a:r>
            <a:rPr lang="en-US" sz="1800" b="1">
              <a:solidFill>
                <a:srgbClr val="9E3251"/>
              </a:solidFill>
              <a:latin typeface="Calibri"/>
              <a:ea typeface="Calibri"/>
              <a:cs typeface="Calibri"/>
              <a:sym typeface="Calibri"/>
            </a:rPr>
            <a:t>Gestión Presupuestal y eficiencia del gasto público</a:t>
          </a:r>
          <a:endParaRPr sz="1800" b="1">
            <a:solidFill>
              <a:srgbClr val="9E3251"/>
            </a:solidFill>
          </a:endParaRPr>
        </a:p>
      </xdr:txBody>
    </xdr:sp>
    <xdr:clientData fLocksWithSheet="0"/>
  </xdr:oneCellAnchor>
  <xdr:oneCellAnchor>
    <xdr:from>
      <xdr:col>1</xdr:col>
      <xdr:colOff>381000</xdr:colOff>
      <xdr:row>2</xdr:row>
      <xdr:rowOff>161925</xdr:rowOff>
    </xdr:from>
    <xdr:ext cx="1009650" cy="1466850"/>
    <xdr:pic>
      <xdr:nvPicPr>
        <xdr:cNvPr id="2" name="image4.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4</xdr:row>
      <xdr:rowOff>0</xdr:rowOff>
    </xdr:from>
    <xdr:ext cx="314325" cy="323850"/>
    <xdr:sp macro="" textlink="">
      <xdr:nvSpPr>
        <xdr:cNvPr id="3" name="Shape 3" descr="Resultado de imagen para mipg"/>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4</xdr:row>
      <xdr:rowOff>0</xdr:rowOff>
    </xdr:from>
    <xdr:ext cx="314325" cy="323850"/>
    <xdr:sp macro="" textlink="">
      <xdr:nvSpPr>
        <xdr:cNvPr id="2" name="Shape 3" descr="Resultado de imagen para mipg"/>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466725</xdr:colOff>
      <xdr:row>12</xdr:row>
      <xdr:rowOff>76200</xdr:rowOff>
    </xdr:from>
    <xdr:ext cx="1914525" cy="619125"/>
    <xdr:sp macro="" textlink="">
      <xdr:nvSpPr>
        <xdr:cNvPr id="17" name="Shape 17">
          <a:hlinkClick xmlns:r="http://schemas.openxmlformats.org/officeDocument/2006/relationships" r:id="rId1"/>
        </xdr:cNvPr>
        <xdr:cNvSpPr/>
      </xdr:nvSpPr>
      <xdr:spPr>
        <a:xfrm>
          <a:off x="4393500" y="3475200"/>
          <a:ext cx="1905000" cy="6096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Fortalecimiento organizacional y Simplificación de procesos</a:t>
          </a:r>
          <a:endParaRPr sz="1400"/>
        </a:p>
      </xdr:txBody>
    </xdr:sp>
    <xdr:clientData fLocksWithSheet="0"/>
  </xdr:oneCellAnchor>
  <xdr:oneCellAnchor>
    <xdr:from>
      <xdr:col>2</xdr:col>
      <xdr:colOff>571500</xdr:colOff>
      <xdr:row>22</xdr:row>
      <xdr:rowOff>38100</xdr:rowOff>
    </xdr:from>
    <xdr:ext cx="1971675" cy="762000"/>
    <xdr:sp macro="" textlink="">
      <xdr:nvSpPr>
        <xdr:cNvPr id="18" name="Shape 18">
          <a:hlinkClick xmlns:r="http://schemas.openxmlformats.org/officeDocument/2006/relationships" r:id="rId2"/>
        </xdr:cNvPr>
        <xdr:cNvSpPr/>
      </xdr:nvSpPr>
      <xdr:spPr>
        <a:xfrm>
          <a:off x="4364925" y="3403763"/>
          <a:ext cx="1962150" cy="7524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Gobierno digital </a:t>
          </a:r>
          <a:br>
            <a:rPr lang="en-US" sz="1100" b="1">
              <a:solidFill>
                <a:srgbClr val="1F3864"/>
              </a:solidFill>
              <a:latin typeface="Calibri"/>
              <a:ea typeface="Calibri"/>
              <a:cs typeface="Calibri"/>
              <a:sym typeface="Calibri"/>
            </a:rPr>
          </a:br>
          <a:r>
            <a:rPr lang="en-US" sz="1100" b="1">
              <a:solidFill>
                <a:srgbClr val="1F3864"/>
              </a:solidFill>
              <a:latin typeface="Calibri"/>
              <a:ea typeface="Calibri"/>
              <a:cs typeface="Calibri"/>
              <a:sym typeface="Calibri"/>
            </a:rPr>
            <a:t>TIC para servicios y TIC para Gobierno abierto</a:t>
          </a:r>
          <a:endParaRPr sz="1400"/>
        </a:p>
      </xdr:txBody>
    </xdr:sp>
    <xdr:clientData fLocksWithSheet="0"/>
  </xdr:oneCellAnchor>
  <xdr:oneCellAnchor>
    <xdr:from>
      <xdr:col>11</xdr:col>
      <xdr:colOff>457200</xdr:colOff>
      <xdr:row>16</xdr:row>
      <xdr:rowOff>104775</xdr:rowOff>
    </xdr:from>
    <xdr:ext cx="1743075" cy="571500"/>
    <xdr:sp macro="" textlink="">
      <xdr:nvSpPr>
        <xdr:cNvPr id="19" name="Shape 19">
          <a:hlinkClick xmlns:r="http://schemas.openxmlformats.org/officeDocument/2006/relationships" r:id="rId2"/>
        </xdr:cNvPr>
        <xdr:cNvSpPr/>
      </xdr:nvSpPr>
      <xdr:spPr>
        <a:xfrm>
          <a:off x="4479225" y="3499013"/>
          <a:ext cx="1733550" cy="5619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Gobierno digita</a:t>
          </a:r>
          <a:br>
            <a:rPr lang="en-US" sz="1100" b="1">
              <a:solidFill>
                <a:srgbClr val="1F3864"/>
              </a:solidFill>
              <a:latin typeface="Calibri"/>
              <a:ea typeface="Calibri"/>
              <a:cs typeface="Calibri"/>
              <a:sym typeface="Calibri"/>
            </a:rPr>
          </a:br>
          <a:r>
            <a:rPr lang="en-US" sz="1100" b="1">
              <a:solidFill>
                <a:srgbClr val="1F3864"/>
              </a:solidFill>
              <a:latin typeface="Calibri"/>
              <a:ea typeface="Calibri"/>
              <a:cs typeface="Calibri"/>
              <a:sym typeface="Calibri"/>
            </a:rPr>
            <a:t>TIC para la Gestión</a:t>
          </a:r>
          <a:endParaRPr sz="1400"/>
        </a:p>
      </xdr:txBody>
    </xdr:sp>
    <xdr:clientData fLocksWithSheet="0"/>
  </xdr:oneCellAnchor>
  <xdr:oneCellAnchor>
    <xdr:from>
      <xdr:col>8</xdr:col>
      <xdr:colOff>76200</xdr:colOff>
      <xdr:row>22</xdr:row>
      <xdr:rowOff>0</xdr:rowOff>
    </xdr:from>
    <xdr:ext cx="1743075" cy="571500"/>
    <xdr:sp macro="" textlink="">
      <xdr:nvSpPr>
        <xdr:cNvPr id="20" name="Shape 20">
          <a:hlinkClick xmlns:r="http://schemas.openxmlformats.org/officeDocument/2006/relationships" r:id="rId3"/>
        </xdr:cNvPr>
        <xdr:cNvSpPr/>
      </xdr:nvSpPr>
      <xdr:spPr>
        <a:xfrm>
          <a:off x="4479225" y="3499013"/>
          <a:ext cx="1733550" cy="5619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Seguridad Digital</a:t>
          </a:r>
          <a:endParaRPr sz="1400"/>
        </a:p>
      </xdr:txBody>
    </xdr:sp>
    <xdr:clientData fLocksWithSheet="0"/>
  </xdr:oneCellAnchor>
  <xdr:oneCellAnchor>
    <xdr:from>
      <xdr:col>0</xdr:col>
      <xdr:colOff>447675</xdr:colOff>
      <xdr:row>11</xdr:row>
      <xdr:rowOff>66675</xdr:rowOff>
    </xdr:from>
    <xdr:ext cx="1714500" cy="561975"/>
    <xdr:sp macro="" textlink="">
      <xdr:nvSpPr>
        <xdr:cNvPr id="21" name="Shape 21">
          <a:hlinkClick xmlns:r="http://schemas.openxmlformats.org/officeDocument/2006/relationships" r:id="rId4"/>
        </xdr:cNvPr>
        <xdr:cNvSpPr/>
      </xdr:nvSpPr>
      <xdr:spPr>
        <a:xfrm>
          <a:off x="4493513" y="3503775"/>
          <a:ext cx="1704975" cy="55245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Servicio al ciudadano</a:t>
          </a:r>
          <a:endParaRPr sz="1400"/>
        </a:p>
      </xdr:txBody>
    </xdr:sp>
    <xdr:clientData fLocksWithSheet="0"/>
  </xdr:oneCellAnchor>
  <xdr:oneCellAnchor>
    <xdr:from>
      <xdr:col>0</xdr:col>
      <xdr:colOff>400050</xdr:colOff>
      <xdr:row>15</xdr:row>
      <xdr:rowOff>0</xdr:rowOff>
    </xdr:from>
    <xdr:ext cx="1752600" cy="542925"/>
    <xdr:sp macro="" textlink="">
      <xdr:nvSpPr>
        <xdr:cNvPr id="22" name="Shape 22">
          <a:hlinkClick xmlns:r="http://schemas.openxmlformats.org/officeDocument/2006/relationships" r:id="rId5"/>
        </xdr:cNvPr>
        <xdr:cNvSpPr/>
      </xdr:nvSpPr>
      <xdr:spPr>
        <a:xfrm>
          <a:off x="4474463" y="3513300"/>
          <a:ext cx="1743075" cy="5334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Racionalización de trámites</a:t>
          </a:r>
          <a:endParaRPr sz="1100" b="1">
            <a:solidFill>
              <a:srgbClr val="1F3864"/>
            </a:solidFill>
          </a:endParaRPr>
        </a:p>
      </xdr:txBody>
    </xdr:sp>
    <xdr:clientData fLocksWithSheet="0"/>
  </xdr:oneCellAnchor>
  <xdr:oneCellAnchor>
    <xdr:from>
      <xdr:col>1</xdr:col>
      <xdr:colOff>57150</xdr:colOff>
      <xdr:row>19</xdr:row>
      <xdr:rowOff>66675</xdr:rowOff>
    </xdr:from>
    <xdr:ext cx="1752600" cy="552450"/>
    <xdr:sp macro="" textlink="">
      <xdr:nvSpPr>
        <xdr:cNvPr id="23" name="Shape 23">
          <a:hlinkClick xmlns:r="http://schemas.openxmlformats.org/officeDocument/2006/relationships" r:id="rId6"/>
        </xdr:cNvPr>
        <xdr:cNvSpPr/>
      </xdr:nvSpPr>
      <xdr:spPr>
        <a:xfrm>
          <a:off x="4474463" y="3508538"/>
          <a:ext cx="1743075" cy="54292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Participación ciudadana en la gestión pública</a:t>
          </a:r>
          <a:endParaRPr sz="1400"/>
        </a:p>
      </xdr:txBody>
    </xdr:sp>
    <xdr:clientData fLocksWithSheet="0"/>
  </xdr:oneCellAnchor>
  <xdr:oneCellAnchor>
    <xdr:from>
      <xdr:col>5</xdr:col>
      <xdr:colOff>685800</xdr:colOff>
      <xdr:row>22</xdr:row>
      <xdr:rowOff>76200</xdr:rowOff>
    </xdr:from>
    <xdr:ext cx="1857375" cy="542925"/>
    <xdr:sp macro="" textlink="">
      <xdr:nvSpPr>
        <xdr:cNvPr id="24" name="Shape 24">
          <a:hlinkClick xmlns:r="http://schemas.openxmlformats.org/officeDocument/2006/relationships" r:id="rId7"/>
        </xdr:cNvPr>
        <xdr:cNvSpPr/>
      </xdr:nvSpPr>
      <xdr:spPr>
        <a:xfrm>
          <a:off x="4422075" y="3513300"/>
          <a:ext cx="1847850" cy="5334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Defensa Jurídica</a:t>
          </a:r>
          <a:endParaRPr sz="1100" b="1">
            <a:solidFill>
              <a:srgbClr val="1F3864"/>
            </a:solidFill>
          </a:endParaRPr>
        </a:p>
      </xdr:txBody>
    </xdr:sp>
    <xdr:clientData fLocksWithSheet="0"/>
  </xdr:oneCellAnchor>
  <xdr:oneCellAnchor>
    <xdr:from>
      <xdr:col>10</xdr:col>
      <xdr:colOff>390525</xdr:colOff>
      <xdr:row>21</xdr:row>
      <xdr:rowOff>76200</xdr:rowOff>
    </xdr:from>
    <xdr:ext cx="1743075" cy="552450"/>
    <xdr:sp macro="" textlink="">
      <xdr:nvSpPr>
        <xdr:cNvPr id="25" name="Shape 25">
          <a:hlinkClick xmlns:r="http://schemas.openxmlformats.org/officeDocument/2006/relationships" r:id="rId8"/>
        </xdr:cNvPr>
        <xdr:cNvSpPr/>
      </xdr:nvSpPr>
      <xdr:spPr>
        <a:xfrm>
          <a:off x="4479225" y="3508538"/>
          <a:ext cx="1733550" cy="54292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Gestión Presupuestal y eficiencia del gasto público</a:t>
          </a:r>
          <a:endParaRPr sz="1100" b="1">
            <a:solidFill>
              <a:srgbClr val="1F3864"/>
            </a:solidFill>
          </a:endParaRPr>
        </a:p>
      </xdr:txBody>
    </xdr:sp>
    <xdr:clientData fLocksWithSheet="0"/>
  </xdr:oneCellAnchor>
  <xdr:oneCellAnchor>
    <xdr:from>
      <xdr:col>6</xdr:col>
      <xdr:colOff>752475</xdr:colOff>
      <xdr:row>22</xdr:row>
      <xdr:rowOff>38100</xdr:rowOff>
    </xdr:from>
    <xdr:ext cx="1857375" cy="542925"/>
    <xdr:sp macro="" textlink="">
      <xdr:nvSpPr>
        <xdr:cNvPr id="26" name="Shape 26">
          <a:hlinkClick xmlns:r="http://schemas.openxmlformats.org/officeDocument/2006/relationships" r:id="rId9"/>
        </xdr:cNvPr>
        <xdr:cNvSpPr/>
      </xdr:nvSpPr>
      <xdr:spPr>
        <a:xfrm>
          <a:off x="4422075" y="3513300"/>
          <a:ext cx="1847850" cy="5334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Mejora Normativa</a:t>
          </a:r>
          <a:endParaRPr sz="1100" b="1">
            <a:solidFill>
              <a:srgbClr val="1F3864"/>
            </a:solidFill>
          </a:endParaRPr>
        </a:p>
      </xdr:txBody>
    </xdr:sp>
    <xdr:clientData fLocksWithSheet="0"/>
  </xdr:oneCellAnchor>
  <xdr:oneCellAnchor>
    <xdr:from>
      <xdr:col>0</xdr:col>
      <xdr:colOff>247650</xdr:colOff>
      <xdr:row>0</xdr:row>
      <xdr:rowOff>104775</xdr:rowOff>
    </xdr:from>
    <xdr:ext cx="1733550" cy="1619250"/>
    <xdr:pic>
      <xdr:nvPicPr>
        <xdr:cNvPr id="4" name="image5.png"/>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7</xdr:row>
      <xdr:rowOff>0</xdr:rowOff>
    </xdr:from>
    <xdr:ext cx="314325" cy="314325"/>
    <xdr:sp macro="" textlink="">
      <xdr:nvSpPr>
        <xdr:cNvPr id="4" name="Shape 4" descr="Resultado de imagen para mipg"/>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7</xdr:row>
      <xdr:rowOff>0</xdr:rowOff>
    </xdr:from>
    <xdr:ext cx="314325" cy="314325"/>
    <xdr:sp macro="" textlink="">
      <xdr:nvSpPr>
        <xdr:cNvPr id="2" name="Shape 4" descr="Resultado de imagen para mipg"/>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409575</xdr:colOff>
      <xdr:row>5</xdr:row>
      <xdr:rowOff>47625</xdr:rowOff>
    </xdr:from>
    <xdr:ext cx="3362325" cy="819150"/>
    <xdr:sp macro="" textlink="">
      <xdr:nvSpPr>
        <xdr:cNvPr id="27" name="Shape 27">
          <a:hlinkClick xmlns:r="http://schemas.openxmlformats.org/officeDocument/2006/relationships" r:id="rId1"/>
        </xdr:cNvPr>
        <xdr:cNvSpPr/>
      </xdr:nvSpPr>
      <xdr:spPr>
        <a:xfrm>
          <a:off x="3669600" y="3375188"/>
          <a:ext cx="3352800" cy="80962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C55A11"/>
            </a:buClr>
            <a:buSzPts val="1800"/>
            <a:buFont typeface="Calibri"/>
            <a:buNone/>
          </a:pPr>
          <a:r>
            <a:rPr lang="en-US" sz="1800" b="1">
              <a:solidFill>
                <a:srgbClr val="C55A11"/>
              </a:solidFill>
              <a:latin typeface="Calibri"/>
              <a:ea typeface="Calibri"/>
              <a:cs typeface="Calibri"/>
              <a:sym typeface="Calibri"/>
            </a:rPr>
            <a:t>Seguimiento y Evaluación del desempeño institucional</a:t>
          </a:r>
          <a:endParaRPr sz="1800" b="1">
            <a:solidFill>
              <a:srgbClr val="C55A11"/>
            </a:solidFill>
          </a:endParaRPr>
        </a:p>
      </xdr:txBody>
    </xdr:sp>
    <xdr:clientData fLocksWithSheet="0"/>
  </xdr:oneCellAnchor>
  <xdr:oneCellAnchor>
    <xdr:from>
      <xdr:col>1</xdr:col>
      <xdr:colOff>85725</xdr:colOff>
      <xdr:row>1</xdr:row>
      <xdr:rowOff>180975</xdr:rowOff>
    </xdr:from>
    <xdr:ext cx="1285875" cy="1666875"/>
    <xdr:pic>
      <xdr:nvPicPr>
        <xdr:cNvPr id="3" name="image6.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9</xdr:col>
      <xdr:colOff>561975</xdr:colOff>
      <xdr:row>2</xdr:row>
      <xdr:rowOff>161925</xdr:rowOff>
    </xdr:from>
    <xdr:ext cx="3457575" cy="800100"/>
    <xdr:sp macro="" textlink="">
      <xdr:nvSpPr>
        <xdr:cNvPr id="28" name="Shape 28">
          <a:hlinkClick xmlns:r="http://schemas.openxmlformats.org/officeDocument/2006/relationships" r:id="rId1"/>
        </xdr:cNvPr>
        <xdr:cNvSpPr/>
      </xdr:nvSpPr>
      <xdr:spPr>
        <a:xfrm>
          <a:off x="3621975" y="3384713"/>
          <a:ext cx="3448050" cy="7905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Transparencia, acceso a la información pública y lucha contra la corrupción</a:t>
          </a:r>
          <a:endParaRPr sz="1400" b="1">
            <a:solidFill>
              <a:srgbClr val="FF0000"/>
            </a:solidFill>
          </a:endParaRPr>
        </a:p>
      </xdr:txBody>
    </xdr:sp>
    <xdr:clientData fLocksWithSheet="0"/>
  </xdr:oneCellAnchor>
  <xdr:oneCellAnchor>
    <xdr:from>
      <xdr:col>10</xdr:col>
      <xdr:colOff>142875</xdr:colOff>
      <xdr:row>6</xdr:row>
      <xdr:rowOff>228600</xdr:rowOff>
    </xdr:from>
    <xdr:ext cx="2581275" cy="685800"/>
    <xdr:sp macro="" textlink="">
      <xdr:nvSpPr>
        <xdr:cNvPr id="29" name="Shape 29">
          <a:hlinkClick xmlns:r="http://schemas.openxmlformats.org/officeDocument/2006/relationships" r:id="rId2"/>
        </xdr:cNvPr>
        <xdr:cNvSpPr/>
      </xdr:nvSpPr>
      <xdr:spPr>
        <a:xfrm>
          <a:off x="4060125" y="3441863"/>
          <a:ext cx="2571750" cy="6762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Gestión Documental</a:t>
          </a:r>
          <a:endParaRPr sz="1400">
            <a:solidFill>
              <a:srgbClr val="FF0000"/>
            </a:solidFill>
          </a:endParaRPr>
        </a:p>
      </xdr:txBody>
    </xdr:sp>
    <xdr:clientData fLocksWithSheet="0"/>
  </xdr:oneCellAnchor>
  <xdr:oneCellAnchor>
    <xdr:from>
      <xdr:col>0</xdr:col>
      <xdr:colOff>695325</xdr:colOff>
      <xdr:row>3</xdr:row>
      <xdr:rowOff>9525</xdr:rowOff>
    </xdr:from>
    <xdr:ext cx="1552575" cy="1504950"/>
    <xdr:pic>
      <xdr:nvPicPr>
        <xdr:cNvPr id="2" name="image7.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266700</xdr:colOff>
      <xdr:row>1</xdr:row>
      <xdr:rowOff>142875</xdr:rowOff>
    </xdr:from>
    <xdr:ext cx="314325" cy="323850"/>
    <xdr:sp macro="" textlink="">
      <xdr:nvSpPr>
        <xdr:cNvPr id="3" name="Shape 3" descr="Resultado de imagen para mipg"/>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314325" cy="314325"/>
    <xdr:sp macro="" textlink="">
      <xdr:nvSpPr>
        <xdr:cNvPr id="4" name="Shape 4" descr="Resultado de imagen para mipg"/>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476250</xdr:colOff>
      <xdr:row>5</xdr:row>
      <xdr:rowOff>161925</xdr:rowOff>
    </xdr:from>
    <xdr:ext cx="2762250" cy="800100"/>
    <xdr:sp macro="" textlink="">
      <xdr:nvSpPr>
        <xdr:cNvPr id="34" name="Shape 34">
          <a:hlinkClick xmlns:r="http://schemas.openxmlformats.org/officeDocument/2006/relationships" r:id="rId1"/>
        </xdr:cNvPr>
        <xdr:cNvSpPr/>
      </xdr:nvSpPr>
      <xdr:spPr>
        <a:xfrm>
          <a:off x="3969638" y="3384713"/>
          <a:ext cx="2752725" cy="7905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400"/>
            <a:buFont typeface="Calibri"/>
            <a:buNone/>
          </a:pPr>
          <a:r>
            <a:rPr lang="en-US" sz="1400" b="1">
              <a:solidFill>
                <a:srgbClr val="1F3864"/>
              </a:solidFill>
              <a:latin typeface="Calibri"/>
              <a:ea typeface="Calibri"/>
              <a:cs typeface="Calibri"/>
              <a:sym typeface="Calibri"/>
            </a:rPr>
            <a:t>Gestión del conocimiento y la innovación</a:t>
          </a:r>
          <a:endParaRPr sz="1400"/>
        </a:p>
      </xdr:txBody>
    </xdr:sp>
    <xdr:clientData fLocksWithSheet="0"/>
  </xdr:oneCellAnchor>
  <xdr:oneCellAnchor>
    <xdr:from>
      <xdr:col>1</xdr:col>
      <xdr:colOff>257175</xdr:colOff>
      <xdr:row>3</xdr:row>
      <xdr:rowOff>114300</xdr:rowOff>
    </xdr:from>
    <xdr:ext cx="1152525" cy="1314450"/>
    <xdr:pic>
      <xdr:nvPicPr>
        <xdr:cNvPr id="2" name="image9.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6</xdr:col>
      <xdr:colOff>28575</xdr:colOff>
      <xdr:row>2</xdr:row>
      <xdr:rowOff>76200</xdr:rowOff>
    </xdr:from>
    <xdr:ext cx="314325" cy="342900"/>
    <xdr:sp macro="" textlink="">
      <xdr:nvSpPr>
        <xdr:cNvPr id="30" name="Shape 30" descr="Resultado de imagen para informaciÃ³n y comunicaciones mipg"/>
        <xdr:cNvSpPr/>
      </xdr:nvSpPr>
      <xdr:spPr>
        <a:xfrm>
          <a:off x="5193600" y="3613313"/>
          <a:ext cx="3048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5</xdr:row>
      <xdr:rowOff>0</xdr:rowOff>
    </xdr:from>
    <xdr:ext cx="314325" cy="314325"/>
    <xdr:sp macro="" textlink="">
      <xdr:nvSpPr>
        <xdr:cNvPr id="4" name="Shape 4" descr="Resultado de imagen para mipg"/>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0</xdr:colOff>
      <xdr:row>8</xdr:row>
      <xdr:rowOff>0</xdr:rowOff>
    </xdr:from>
    <xdr:ext cx="314325" cy="323850"/>
    <xdr:sp macro="" textlink="">
      <xdr:nvSpPr>
        <xdr:cNvPr id="3" name="Shape 3" descr="Resultado de imagen para mipg"/>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19</xdr:col>
      <xdr:colOff>95250</xdr:colOff>
      <xdr:row>12</xdr:row>
      <xdr:rowOff>38100</xdr:rowOff>
    </xdr:from>
    <xdr:ext cx="314325" cy="1057275"/>
    <xdr:sp macro="" textlink="">
      <xdr:nvSpPr>
        <xdr:cNvPr id="31" name="Shape 31"/>
        <xdr:cNvSpPr/>
      </xdr:nvSpPr>
      <xdr:spPr>
        <a:xfrm>
          <a:off x="5193600" y="3256125"/>
          <a:ext cx="304800" cy="1047750"/>
        </a:xfrm>
        <a:prstGeom prst="rect">
          <a:avLst/>
        </a:prstGeom>
        <a:solidFill>
          <a:schemeClr val="lt1"/>
        </a:solidFill>
        <a:ln w="12700" cap="flat" cmpd="sng">
          <a:solidFill>
            <a:schemeClr val="l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0</xdr:colOff>
      <xdr:row>21</xdr:row>
      <xdr:rowOff>0</xdr:rowOff>
    </xdr:from>
    <xdr:ext cx="314325" cy="323850"/>
    <xdr:sp macro="" textlink="">
      <xdr:nvSpPr>
        <xdr:cNvPr id="2" name="Shape 3" descr="Resultado de imagen para mipg"/>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142875</xdr:colOff>
      <xdr:row>5</xdr:row>
      <xdr:rowOff>142875</xdr:rowOff>
    </xdr:from>
    <xdr:ext cx="2095500" cy="723900"/>
    <xdr:sp macro="" textlink="">
      <xdr:nvSpPr>
        <xdr:cNvPr id="32" name="Shape 32">
          <a:hlinkClick xmlns:r="http://schemas.openxmlformats.org/officeDocument/2006/relationships" r:id="rId1"/>
        </xdr:cNvPr>
        <xdr:cNvSpPr/>
      </xdr:nvSpPr>
      <xdr:spPr>
        <a:xfrm>
          <a:off x="4303013" y="3422813"/>
          <a:ext cx="2085975" cy="7143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BF9000"/>
            </a:buClr>
            <a:buSzPts val="2000"/>
            <a:buFont typeface="Calibri"/>
            <a:buNone/>
          </a:pPr>
          <a:r>
            <a:rPr lang="en-US" sz="2000" b="1">
              <a:solidFill>
                <a:srgbClr val="BF9000"/>
              </a:solidFill>
              <a:latin typeface="Calibri"/>
              <a:ea typeface="Calibri"/>
              <a:cs typeface="Calibri"/>
              <a:sym typeface="Calibri"/>
            </a:rPr>
            <a:t>Control Interno</a:t>
          </a:r>
          <a:endParaRPr sz="2000">
            <a:solidFill>
              <a:srgbClr val="BF9000"/>
            </a:solidFill>
          </a:endParaRPr>
        </a:p>
      </xdr:txBody>
    </xdr:sp>
    <xdr:clientData fLocksWithSheet="0"/>
  </xdr:oneCellAnchor>
  <xdr:oneCellAnchor>
    <xdr:from>
      <xdr:col>0</xdr:col>
      <xdr:colOff>209550</xdr:colOff>
      <xdr:row>1</xdr:row>
      <xdr:rowOff>9525</xdr:rowOff>
    </xdr:from>
    <xdr:ext cx="1247775" cy="1609725"/>
    <xdr:pic>
      <xdr:nvPicPr>
        <xdr:cNvPr id="5" name="image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438150</xdr:colOff>
      <xdr:row>1</xdr:row>
      <xdr:rowOff>9525</xdr:rowOff>
    </xdr:from>
    <xdr:ext cx="2057400" cy="771525"/>
    <xdr:sp macro="" textlink="">
      <xdr:nvSpPr>
        <xdr:cNvPr id="33" name="Shape 33">
          <a:hlinkClick xmlns:r="http://schemas.openxmlformats.org/officeDocument/2006/relationships" r:id="rId1"/>
        </xdr:cNvPr>
        <xdr:cNvSpPr/>
      </xdr:nvSpPr>
      <xdr:spPr>
        <a:xfrm>
          <a:off x="4331588" y="3408525"/>
          <a:ext cx="2028825" cy="742950"/>
        </a:xfrm>
        <a:prstGeom prst="roundRect">
          <a:avLst>
            <a:gd name="adj" fmla="val 16667"/>
          </a:avLst>
        </a:prstGeom>
        <a:solidFill>
          <a:schemeClr val="lt1"/>
        </a:solidFill>
        <a:ln w="28575" cap="flat" cmpd="sng">
          <a:solidFill>
            <a:srgbClr val="92D05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92D050"/>
            </a:buClr>
            <a:buSzPts val="1400"/>
            <a:buFont typeface="Federo"/>
            <a:buNone/>
          </a:pPr>
          <a:r>
            <a:rPr lang="en-US" sz="1400" b="1" i="0" u="none" strike="noStrike" cap="none">
              <a:solidFill>
                <a:srgbClr val="92D050"/>
              </a:solidFill>
              <a:latin typeface="Federo"/>
              <a:ea typeface="Federo"/>
              <a:cs typeface="Federo"/>
              <a:sym typeface="Federo"/>
            </a:rPr>
            <a:t>Autodiagnostico Talento Humano</a:t>
          </a:r>
          <a:endParaRPr sz="1400"/>
        </a:p>
      </xdr:txBody>
    </xdr:sp>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minenergia.gov.co/historico-de-eventos?idEvento=8832" TargetMode="External"/><Relationship Id="rId1" Type="http://schemas.openxmlformats.org/officeDocument/2006/relationships/hyperlink" Target="https://www.minenergia.gov.co/atencion-al-ciudadano"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minminas.gov.co/en/atencion-al-ciudadano" TargetMode="External"/><Relationship Id="rId13" Type="http://schemas.openxmlformats.org/officeDocument/2006/relationships/drawing" Target="../drawings/drawing20.xml"/><Relationship Id="rId3" Type="http://schemas.openxmlformats.org/officeDocument/2006/relationships/hyperlink" Target="https://www.minminas.gov.co/en/tramites-y-servicios" TargetMode="External"/><Relationship Id="rId7" Type="http://schemas.openxmlformats.org/officeDocument/2006/relationships/hyperlink" Target="https://www.minminas.gov.co/en/informes-y-estadisticas" TargetMode="External"/><Relationship Id="rId12" Type="http://schemas.openxmlformats.org/officeDocument/2006/relationships/hyperlink" Target="https://www.minenergia.gov.co/atencion-al-ciudadano" TargetMode="External"/><Relationship Id="rId2" Type="http://schemas.openxmlformats.org/officeDocument/2006/relationships/hyperlink" Target="https://www.minminas.gov.co/en/foros" TargetMode="External"/><Relationship Id="rId1" Type="http://schemas.openxmlformats.org/officeDocument/2006/relationships/hyperlink" Target="https://www.minminas.gov.co/en/tramites-y-servicios" TargetMode="External"/><Relationship Id="rId6" Type="http://schemas.openxmlformats.org/officeDocument/2006/relationships/hyperlink" Target="https://www.minminas.gov.co/en/entes-de-control-externo" TargetMode="External"/><Relationship Id="rId11" Type="http://schemas.openxmlformats.org/officeDocument/2006/relationships/hyperlink" Target="https://www.minenergia.gov.co/atencion-al-ciudadano" TargetMode="External"/><Relationship Id="rId5" Type="http://schemas.openxmlformats.org/officeDocument/2006/relationships/hyperlink" Target="https://www.minminas.gov.co/en/informes-y-estadisticas" TargetMode="External"/><Relationship Id="rId15" Type="http://schemas.openxmlformats.org/officeDocument/2006/relationships/comments" Target="../comments5.xml"/><Relationship Id="rId10" Type="http://schemas.openxmlformats.org/officeDocument/2006/relationships/hyperlink" Target="https://www.minenergia.gov.co/transparencia-y-acceso-a-la-informacion" TargetMode="External"/><Relationship Id="rId4" Type="http://schemas.openxmlformats.org/officeDocument/2006/relationships/hyperlink" Target="https://www.minminas.gov.co/en/informes-y-estadisticas" TargetMode="External"/><Relationship Id="rId9" Type="http://schemas.openxmlformats.org/officeDocument/2006/relationships/hyperlink" Target="https://www.minenergia.gov.co/atencion-al-ciudadano" TargetMode="External"/><Relationship Id="rId14" Type="http://schemas.openxmlformats.org/officeDocument/2006/relationships/vmlDrawing" Target="../drawings/vmlDrawing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Y1000"/>
  <sheetViews>
    <sheetView showGridLines="0" zoomScale="86" zoomScaleNormal="86" workbookViewId="0">
      <selection activeCell="F37" sqref="F37"/>
    </sheetView>
  </sheetViews>
  <sheetFormatPr baseColWidth="10" defaultColWidth="14.42578125" defaultRowHeight="15" customHeight="1"/>
  <cols>
    <col min="1" max="16" width="10.7109375" customWidth="1"/>
    <col min="17" max="17" width="15.5703125" customWidth="1"/>
  </cols>
  <sheetData>
    <row r="1" spans="10:25" ht="15" customHeight="1" thickBot="1"/>
    <row r="2" spans="10:25" ht="72" customHeight="1" thickBot="1">
      <c r="J2" s="602" t="s">
        <v>538</v>
      </c>
      <c r="K2" s="603"/>
      <c r="L2" s="603"/>
      <c r="M2" s="604"/>
      <c r="U2" s="792" t="s">
        <v>1183</v>
      </c>
      <c r="V2" s="793"/>
      <c r="W2" s="793"/>
      <c r="X2" s="793"/>
      <c r="Y2" s="793"/>
    </row>
    <row r="3" spans="10:25" ht="18" customHeight="1" thickBot="1">
      <c r="J3" s="600">
        <f>K5+P15+K26+O30+F25+F36+K36</f>
        <v>64.972383509082746</v>
      </c>
      <c r="K3" s="601"/>
      <c r="L3" s="601"/>
      <c r="M3" s="598"/>
      <c r="U3" s="793"/>
      <c r="V3" s="793"/>
      <c r="W3" s="793"/>
      <c r="X3" s="793"/>
      <c r="Y3" s="793"/>
    </row>
    <row r="4" spans="10:25" ht="13.5" customHeight="1" thickBot="1">
      <c r="U4" s="793"/>
      <c r="V4" s="793"/>
      <c r="W4" s="793"/>
      <c r="X4" s="793"/>
      <c r="Y4" s="793"/>
    </row>
    <row r="5" spans="10:25" ht="24" thickBot="1">
      <c r="K5" s="607">
        <f>'D2'!$G$9</f>
        <v>5.6472268907563032</v>
      </c>
      <c r="L5" s="598"/>
      <c r="U5" s="793"/>
      <c r="V5" s="793"/>
      <c r="W5" s="793"/>
      <c r="X5" s="793"/>
      <c r="Y5" s="793"/>
    </row>
    <row r="6" spans="10:25" ht="15" customHeight="1">
      <c r="U6" s="793"/>
      <c r="V6" s="793"/>
      <c r="W6" s="793"/>
      <c r="X6" s="793"/>
      <c r="Y6" s="793"/>
    </row>
    <row r="7" spans="10:25" ht="15" customHeight="1">
      <c r="S7">
        <v>63.84</v>
      </c>
      <c r="U7" s="793"/>
      <c r="V7" s="793"/>
      <c r="W7" s="793"/>
      <c r="X7" s="793"/>
      <c r="Y7" s="793"/>
    </row>
    <row r="8" spans="10:25" ht="15" customHeight="1">
      <c r="U8" s="793"/>
      <c r="V8" s="793"/>
      <c r="W8" s="793"/>
      <c r="X8" s="793"/>
      <c r="Y8" s="793"/>
    </row>
    <row r="9" spans="10:25" ht="15" customHeight="1">
      <c r="U9" s="793"/>
      <c r="V9" s="793"/>
      <c r="W9" s="793"/>
      <c r="X9" s="793"/>
      <c r="Y9" s="793"/>
    </row>
    <row r="10" spans="10:25" ht="9.75" customHeight="1">
      <c r="U10" s="793"/>
      <c r="V10" s="793"/>
      <c r="W10" s="793"/>
      <c r="X10" s="793"/>
      <c r="Y10" s="793"/>
    </row>
    <row r="11" spans="10:25" ht="15" customHeight="1">
      <c r="S11">
        <v>64.569999999999993</v>
      </c>
      <c r="U11" s="793"/>
      <c r="V11" s="793"/>
      <c r="W11" s="793"/>
      <c r="X11" s="793"/>
      <c r="Y11" s="793"/>
    </row>
    <row r="12" spans="10:25" ht="15" customHeight="1">
      <c r="U12" s="793"/>
      <c r="V12" s="793"/>
      <c r="W12" s="793"/>
      <c r="X12" s="793"/>
      <c r="Y12" s="793"/>
    </row>
    <row r="13" spans="10:25" ht="11.25" customHeight="1">
      <c r="U13" s="793"/>
      <c r="V13" s="793"/>
      <c r="W13" s="793"/>
      <c r="X13" s="793"/>
      <c r="Y13" s="793"/>
    </row>
    <row r="14" spans="10:25" ht="15" customHeight="1" thickBot="1">
      <c r="U14" s="793"/>
      <c r="V14" s="793"/>
      <c r="W14" s="793"/>
      <c r="X14" s="793"/>
      <c r="Y14" s="793"/>
    </row>
    <row r="15" spans="10:25" ht="24" thickBot="1">
      <c r="P15" s="599">
        <f>'D7'!$E$7</f>
        <v>5.867195254572418</v>
      </c>
      <c r="Q15" s="598"/>
      <c r="U15" s="793"/>
      <c r="V15" s="793"/>
      <c r="W15" s="793"/>
      <c r="X15" s="793"/>
      <c r="Y15" s="793"/>
    </row>
    <row r="16" spans="10:25" ht="15" customHeight="1">
      <c r="U16" s="793"/>
      <c r="V16" s="793"/>
      <c r="W16" s="793"/>
      <c r="X16" s="793"/>
      <c r="Y16" s="793"/>
    </row>
    <row r="17" spans="6:25" ht="15" customHeight="1">
      <c r="U17" s="793"/>
      <c r="V17" s="793"/>
      <c r="W17" s="793"/>
      <c r="X17" s="793"/>
      <c r="Y17" s="793"/>
    </row>
    <row r="21" spans="6:25" ht="15.75" customHeight="1"/>
    <row r="22" spans="6:25" ht="15.75" customHeight="1"/>
    <row r="23" spans="6:25" ht="9.75" customHeight="1"/>
    <row r="24" spans="6:25" ht="9" customHeight="1"/>
    <row r="25" spans="6:25" ht="19.5" customHeight="1">
      <c r="F25" s="609">
        <f>'D4'!F7</f>
        <v>5.4901960784313726</v>
      </c>
      <c r="G25" s="598"/>
    </row>
    <row r="26" spans="6:25" ht="19.5" customHeight="1">
      <c r="K26" s="608">
        <f>'D1'!I9</f>
        <v>8.9268073641670416</v>
      </c>
      <c r="L26" s="598"/>
    </row>
    <row r="27" spans="6:25" ht="18.75" customHeight="1"/>
    <row r="28" spans="6:25" ht="27" customHeight="1"/>
    <row r="29" spans="6:25" ht="15.75" customHeight="1"/>
    <row r="30" spans="6:25" ht="19.5" customHeight="1">
      <c r="O30" s="597">
        <f>'D3'!G7</f>
        <v>30.709407119016575</v>
      </c>
      <c r="P30" s="598"/>
    </row>
    <row r="31" spans="6:25" ht="15.75" customHeight="1"/>
    <row r="32" spans="6:25" ht="6.75" customHeight="1"/>
    <row r="33" spans="6:12" ht="6.75" customHeight="1"/>
    <row r="34" spans="6:12" ht="6.75" customHeight="1"/>
    <row r="35" spans="6:12" ht="20.25" customHeight="1"/>
    <row r="36" spans="6:12" ht="21.75" customHeight="1">
      <c r="F36" s="605">
        <f>'D6'!G7</f>
        <v>0.80213903743315518</v>
      </c>
      <c r="G36" s="598"/>
      <c r="K36" s="606">
        <f>'D5'!F7</f>
        <v>7.5294117647058822</v>
      </c>
      <c r="L36" s="598"/>
    </row>
    <row r="37" spans="6:12" ht="15.75" customHeight="1"/>
    <row r="38" spans="6:12" ht="15.75" customHeight="1"/>
    <row r="39" spans="6:12" ht="15.75" customHeight="1"/>
    <row r="40" spans="6:12" ht="15.75" customHeight="1"/>
    <row r="41" spans="6:12" ht="15.75" customHeight="1"/>
    <row r="42" spans="6:12" ht="15.75" customHeight="1"/>
    <row r="43" spans="6:12" ht="15.75" customHeight="1"/>
    <row r="44" spans="6:12" ht="15.75" customHeight="1"/>
    <row r="45" spans="6:12" ht="15.75" customHeight="1"/>
    <row r="46" spans="6:12" ht="15.75" customHeight="1"/>
    <row r="47" spans="6:12" ht="15.75" customHeight="1"/>
    <row r="48" spans="6: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U2:Y17"/>
    <mergeCell ref="O30:P30"/>
    <mergeCell ref="P15:Q15"/>
    <mergeCell ref="J3:M3"/>
    <mergeCell ref="J2:M2"/>
    <mergeCell ref="F36:G36"/>
    <mergeCell ref="K36:L36"/>
    <mergeCell ref="K5:L5"/>
    <mergeCell ref="K26:L26"/>
    <mergeCell ref="F25:G25"/>
  </mergeCells>
  <pageMargins left="0.7" right="0.7" top="0.75" bottom="0.75"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X901"/>
  <sheetViews>
    <sheetView showGridLines="0" workbookViewId="0">
      <selection activeCell="C23" sqref="C23"/>
    </sheetView>
  </sheetViews>
  <sheetFormatPr baseColWidth="10" defaultColWidth="14.42578125" defaultRowHeight="15" customHeight="1"/>
  <cols>
    <col min="1" max="1" width="12.5703125" style="359" customWidth="1"/>
    <col min="2" max="2" width="3.5703125" style="359" customWidth="1"/>
    <col min="3" max="3" width="29.85546875" customWidth="1"/>
    <col min="4" max="4" width="32.28515625" customWidth="1"/>
    <col min="5" max="5" width="30.85546875" customWidth="1"/>
    <col min="6" max="6" width="19.5703125" customWidth="1"/>
    <col min="7" max="8" width="15.7109375" customWidth="1"/>
    <col min="9" max="9" width="16.7109375" customWidth="1"/>
    <col min="10" max="10" width="26.140625" customWidth="1"/>
    <col min="11" max="11" width="11.5703125" style="346" customWidth="1"/>
    <col min="12" max="12" width="31" customWidth="1"/>
    <col min="13" max="13" width="26.140625" customWidth="1"/>
    <col min="14" max="14" width="17.42578125" customWidth="1"/>
    <col min="15" max="24" width="10.7109375" customWidth="1"/>
  </cols>
  <sheetData>
    <row r="1" spans="1:24" ht="73.5" customHeight="1" thickBot="1">
      <c r="A1" s="397"/>
      <c r="B1" s="640"/>
      <c r="C1" s="640"/>
      <c r="D1" s="662" t="s">
        <v>61</v>
      </c>
      <c r="E1" s="640"/>
      <c r="F1" s="640"/>
      <c r="G1" s="640"/>
      <c r="H1" s="640"/>
      <c r="I1" s="640"/>
      <c r="J1" s="640"/>
      <c r="K1" s="640"/>
      <c r="L1" s="640"/>
      <c r="M1" s="640"/>
      <c r="N1" s="84"/>
      <c r="O1" s="84"/>
      <c r="P1" s="84"/>
      <c r="Q1" s="84"/>
      <c r="R1" s="84"/>
      <c r="S1" s="84"/>
      <c r="T1" s="84"/>
      <c r="U1" s="84"/>
      <c r="V1" s="84"/>
      <c r="W1" s="84"/>
      <c r="X1" s="84"/>
    </row>
    <row r="2" spans="1:24" ht="18" customHeight="1" thickBot="1">
      <c r="A2" s="397"/>
      <c r="B2" s="640"/>
      <c r="C2" s="640"/>
      <c r="D2" s="89" t="s">
        <v>783</v>
      </c>
      <c r="E2" s="94">
        <f>100/17</f>
        <v>5.882352941176471</v>
      </c>
      <c r="F2" s="84"/>
      <c r="G2" s="91"/>
      <c r="H2" s="84"/>
      <c r="I2" s="84"/>
      <c r="J2" s="84"/>
      <c r="K2" s="84"/>
      <c r="L2" s="92" t="s">
        <v>63</v>
      </c>
      <c r="M2" s="93">
        <v>131</v>
      </c>
      <c r="N2" s="84"/>
      <c r="O2" s="84"/>
      <c r="P2" s="84"/>
      <c r="Q2" s="84"/>
      <c r="R2" s="84"/>
      <c r="S2" s="84"/>
      <c r="T2" s="84"/>
      <c r="U2" s="84"/>
      <c r="V2" s="84"/>
      <c r="W2" s="84"/>
      <c r="X2" s="84"/>
    </row>
    <row r="3" spans="1:24" ht="20.25" customHeight="1" thickBot="1">
      <c r="A3" s="397"/>
      <c r="B3" s="640"/>
      <c r="C3" s="640"/>
      <c r="D3" s="89" t="s">
        <v>39</v>
      </c>
      <c r="E3" s="94">
        <f>+(M3*E2)/M2</f>
        <v>4.2209250112258649</v>
      </c>
      <c r="F3" s="84"/>
      <c r="G3" s="84"/>
      <c r="H3" s="84"/>
      <c r="I3" s="84"/>
      <c r="J3" s="84"/>
      <c r="K3" s="84"/>
      <c r="L3" s="95" t="s">
        <v>64</v>
      </c>
      <c r="M3" s="96">
        <f>+M2-M4</f>
        <v>94</v>
      </c>
      <c r="N3" s="84"/>
      <c r="O3" s="84"/>
      <c r="P3" s="84"/>
      <c r="Q3" s="84"/>
      <c r="R3" s="84"/>
      <c r="S3" s="84"/>
      <c r="T3" s="84"/>
      <c r="U3" s="84"/>
      <c r="V3" s="84"/>
      <c r="W3" s="84"/>
      <c r="X3" s="84"/>
    </row>
    <row r="4" spans="1:24" ht="27.75" thickBot="1">
      <c r="A4" s="397"/>
      <c r="B4" s="455"/>
      <c r="C4" s="84"/>
      <c r="D4" s="89" t="s">
        <v>19</v>
      </c>
      <c r="E4" s="97" t="str">
        <f>Resp.!J4</f>
        <v>Grupo de Talento Humano</v>
      </c>
      <c r="F4" s="84"/>
      <c r="G4" s="84"/>
      <c r="H4" s="84"/>
      <c r="I4" s="84"/>
      <c r="J4" s="84"/>
      <c r="K4" s="84"/>
      <c r="L4" s="98" t="s">
        <v>65</v>
      </c>
      <c r="M4" s="99">
        <v>37</v>
      </c>
      <c r="N4" s="100"/>
      <c r="O4" s="84"/>
      <c r="P4" s="84"/>
      <c r="Q4" s="84"/>
      <c r="R4" s="84"/>
      <c r="S4" s="84"/>
      <c r="T4" s="84"/>
      <c r="U4" s="84"/>
      <c r="V4" s="84"/>
      <c r="W4" s="84"/>
      <c r="X4" s="84"/>
    </row>
    <row r="5" spans="1:24">
      <c r="A5" s="397"/>
      <c r="B5" s="397"/>
      <c r="C5" s="84"/>
      <c r="D5" s="554" t="s">
        <v>1168</v>
      </c>
      <c r="E5" s="560">
        <f>+E2-E3</f>
        <v>1.6614279299506061</v>
      </c>
      <c r="F5" s="180"/>
      <c r="G5" s="84"/>
      <c r="H5" s="84"/>
      <c r="I5" s="84"/>
      <c r="J5" s="84"/>
      <c r="K5" s="84"/>
      <c r="L5" s="84"/>
      <c r="M5" s="84"/>
      <c r="N5" s="100"/>
      <c r="O5" s="84"/>
      <c r="P5" s="84"/>
      <c r="Q5" s="84"/>
      <c r="R5" s="84"/>
      <c r="S5" s="84"/>
      <c r="T5" s="84"/>
      <c r="U5" s="84"/>
      <c r="V5" s="84"/>
      <c r="W5" s="84"/>
      <c r="X5" s="84"/>
    </row>
    <row r="6" spans="1:24" s="346" customFormat="1">
      <c r="A6" s="397"/>
      <c r="B6" s="397"/>
      <c r="C6" s="84"/>
      <c r="D6" s="84"/>
      <c r="E6" s="84"/>
      <c r="F6" s="84"/>
      <c r="G6" s="84"/>
      <c r="H6" s="84"/>
      <c r="I6" s="84"/>
      <c r="J6" s="84"/>
      <c r="K6" s="84"/>
      <c r="L6" s="84"/>
      <c r="M6" s="84"/>
      <c r="N6" s="100"/>
      <c r="O6" s="84"/>
      <c r="P6" s="84"/>
      <c r="Q6" s="84"/>
      <c r="R6" s="84"/>
      <c r="S6" s="84"/>
      <c r="T6" s="84"/>
      <c r="U6" s="84"/>
      <c r="V6" s="84"/>
      <c r="W6" s="84"/>
      <c r="X6" s="84"/>
    </row>
    <row r="7" spans="1:24" s="346" customFormat="1">
      <c r="A7" s="397"/>
      <c r="B7" s="397"/>
      <c r="C7" s="84"/>
      <c r="D7" s="84"/>
      <c r="E7" s="84"/>
      <c r="F7" s="84"/>
      <c r="G7" s="84"/>
      <c r="H7" s="84"/>
      <c r="I7" s="84"/>
      <c r="J7" s="84"/>
      <c r="K7" s="84"/>
      <c r="L7" s="84"/>
      <c r="M7" s="84"/>
      <c r="N7" s="100"/>
      <c r="O7" s="84"/>
      <c r="P7" s="84"/>
      <c r="Q7" s="84"/>
      <c r="R7" s="84"/>
      <c r="S7" s="84"/>
      <c r="T7" s="84"/>
      <c r="U7" s="84"/>
      <c r="V7" s="84"/>
      <c r="W7" s="84"/>
      <c r="X7" s="84"/>
    </row>
    <row r="8" spans="1:24" ht="18" customHeight="1">
      <c r="A8" s="397"/>
      <c r="B8" s="663" t="s">
        <v>66</v>
      </c>
      <c r="C8" s="663"/>
      <c r="D8" s="663"/>
      <c r="E8" s="663"/>
      <c r="F8" s="663"/>
      <c r="G8" s="663"/>
      <c r="H8" s="663"/>
      <c r="I8" s="663"/>
      <c r="J8" s="663"/>
      <c r="K8" s="663"/>
      <c r="L8" s="664" t="s">
        <v>67</v>
      </c>
      <c r="M8" s="664"/>
      <c r="N8" s="100"/>
      <c r="O8" s="84"/>
      <c r="P8" s="84"/>
      <c r="Q8" s="84"/>
      <c r="R8" s="84"/>
      <c r="S8" s="84"/>
      <c r="T8" s="84"/>
      <c r="U8" s="84"/>
      <c r="V8" s="84"/>
      <c r="W8" s="84"/>
      <c r="X8" s="84"/>
    </row>
    <row r="9" spans="1:24" ht="69.75" customHeight="1">
      <c r="A9" s="397"/>
      <c r="B9" s="453" t="s">
        <v>68</v>
      </c>
      <c r="C9" s="423" t="s">
        <v>573</v>
      </c>
      <c r="D9" s="423" t="s">
        <v>574</v>
      </c>
      <c r="E9" s="423" t="s">
        <v>575</v>
      </c>
      <c r="F9" s="423" t="s">
        <v>576</v>
      </c>
      <c r="G9" s="423" t="s">
        <v>594</v>
      </c>
      <c r="H9" s="423" t="s">
        <v>591</v>
      </c>
      <c r="I9" s="423" t="s">
        <v>592</v>
      </c>
      <c r="J9" s="423" t="s">
        <v>593</v>
      </c>
      <c r="K9" s="423" t="s">
        <v>82</v>
      </c>
      <c r="L9" s="430" t="s">
        <v>75</v>
      </c>
      <c r="M9" s="430" t="s">
        <v>595</v>
      </c>
      <c r="N9" s="100"/>
      <c r="O9" s="84"/>
      <c r="P9" s="84"/>
      <c r="Q9" s="84"/>
      <c r="R9" s="84"/>
      <c r="S9" s="84"/>
      <c r="T9" s="84"/>
      <c r="U9" s="84"/>
      <c r="V9" s="84"/>
      <c r="W9" s="84"/>
      <c r="X9" s="84"/>
    </row>
    <row r="10" spans="1:24" ht="117.75" customHeight="1">
      <c r="A10" s="397"/>
      <c r="B10" s="394">
        <v>1</v>
      </c>
      <c r="C10" s="595" t="s">
        <v>708</v>
      </c>
      <c r="D10" s="395" t="s">
        <v>709</v>
      </c>
      <c r="E10" s="362" t="s">
        <v>710</v>
      </c>
      <c r="F10" s="361" t="s">
        <v>711</v>
      </c>
      <c r="G10" s="512" t="s">
        <v>1171</v>
      </c>
      <c r="H10" s="363">
        <v>43647</v>
      </c>
      <c r="I10" s="542">
        <v>43830</v>
      </c>
      <c r="J10" s="350" t="s">
        <v>754</v>
      </c>
      <c r="K10" s="454">
        <v>7.1999999999999995E-2</v>
      </c>
      <c r="L10" s="476" t="s">
        <v>848</v>
      </c>
      <c r="M10" s="477" t="s">
        <v>700</v>
      </c>
      <c r="N10" s="100"/>
      <c r="O10" s="84"/>
      <c r="P10" s="84"/>
      <c r="Q10" s="84"/>
      <c r="R10" s="84"/>
      <c r="S10" s="84"/>
      <c r="T10" s="84"/>
      <c r="U10" s="84"/>
      <c r="V10" s="84"/>
      <c r="W10" s="84"/>
      <c r="X10" s="84"/>
    </row>
    <row r="11" spans="1:24" ht="76.5">
      <c r="A11" s="397"/>
      <c r="B11" s="394">
        <v>2</v>
      </c>
      <c r="C11" s="395" t="s">
        <v>712</v>
      </c>
      <c r="D11" s="395" t="s">
        <v>713</v>
      </c>
      <c r="E11" s="362" t="s">
        <v>714</v>
      </c>
      <c r="F11" s="361" t="s">
        <v>577</v>
      </c>
      <c r="G11" s="512" t="s">
        <v>1171</v>
      </c>
      <c r="H11" s="363">
        <v>43861</v>
      </c>
      <c r="I11" s="363">
        <v>44012</v>
      </c>
      <c r="J11" s="350" t="s">
        <v>755</v>
      </c>
      <c r="K11" s="454">
        <v>7.1999999999999995E-2</v>
      </c>
      <c r="L11" s="476" t="s">
        <v>849</v>
      </c>
      <c r="M11" s="477" t="s">
        <v>700</v>
      </c>
      <c r="N11" s="84"/>
      <c r="O11" s="84"/>
      <c r="P11" s="84"/>
      <c r="Q11" s="84"/>
      <c r="R11" s="84"/>
      <c r="S11" s="84"/>
      <c r="T11" s="84"/>
      <c r="U11" s="84"/>
      <c r="V11" s="84"/>
      <c r="W11" s="84"/>
      <c r="X11" s="84"/>
    </row>
    <row r="12" spans="1:24" ht="63.75" customHeight="1">
      <c r="A12" s="397"/>
      <c r="B12" s="656">
        <v>3</v>
      </c>
      <c r="C12" s="657" t="s">
        <v>715</v>
      </c>
      <c r="D12" s="657" t="s">
        <v>716</v>
      </c>
      <c r="E12" s="658" t="s">
        <v>717</v>
      </c>
      <c r="F12" s="659" t="s">
        <v>577</v>
      </c>
      <c r="G12" s="665" t="s">
        <v>1171</v>
      </c>
      <c r="H12" s="655">
        <v>44058</v>
      </c>
      <c r="I12" s="655">
        <v>43861</v>
      </c>
      <c r="J12" s="352" t="s">
        <v>763</v>
      </c>
      <c r="K12" s="454">
        <v>7.1999999999999995E-2</v>
      </c>
      <c r="L12" s="476" t="s">
        <v>850</v>
      </c>
      <c r="M12" s="477" t="s">
        <v>700</v>
      </c>
      <c r="N12" s="84"/>
      <c r="O12" s="84"/>
      <c r="P12" s="84"/>
      <c r="Q12" s="84"/>
      <c r="R12" s="84"/>
      <c r="S12" s="84"/>
      <c r="T12" s="84"/>
      <c r="U12" s="84"/>
      <c r="V12" s="84"/>
      <c r="W12" s="84"/>
      <c r="X12" s="84"/>
    </row>
    <row r="13" spans="1:24" s="346" customFormat="1" ht="51">
      <c r="A13" s="397"/>
      <c r="B13" s="656"/>
      <c r="C13" s="657"/>
      <c r="D13" s="657"/>
      <c r="E13" s="658"/>
      <c r="F13" s="659"/>
      <c r="G13" s="666"/>
      <c r="H13" s="655"/>
      <c r="I13" s="655"/>
      <c r="J13" s="352" t="s">
        <v>764</v>
      </c>
      <c r="K13" s="454">
        <v>7.1999999999999995E-2</v>
      </c>
      <c r="L13" s="476" t="s">
        <v>851</v>
      </c>
      <c r="M13" s="477" t="s">
        <v>700</v>
      </c>
      <c r="N13" s="84"/>
      <c r="O13" s="84"/>
      <c r="P13" s="84"/>
      <c r="Q13" s="84"/>
      <c r="R13" s="84"/>
      <c r="S13" s="84"/>
      <c r="T13" s="84"/>
      <c r="U13" s="84"/>
      <c r="V13" s="84"/>
      <c r="W13" s="84"/>
      <c r="X13" s="84"/>
    </row>
    <row r="14" spans="1:24" ht="51">
      <c r="A14" s="397"/>
      <c r="B14" s="394">
        <v>4</v>
      </c>
      <c r="C14" s="395" t="s">
        <v>718</v>
      </c>
      <c r="D14" s="395" t="s">
        <v>719</v>
      </c>
      <c r="E14" s="362" t="s">
        <v>720</v>
      </c>
      <c r="F14" s="361" t="s">
        <v>577</v>
      </c>
      <c r="G14" s="556" t="s">
        <v>1171</v>
      </c>
      <c r="H14" s="363">
        <v>43647</v>
      </c>
      <c r="I14" s="363">
        <v>44012</v>
      </c>
      <c r="J14" s="350" t="s">
        <v>756</v>
      </c>
      <c r="K14" s="454">
        <v>7.1999999999999995E-2</v>
      </c>
      <c r="L14" s="476" t="s">
        <v>852</v>
      </c>
      <c r="M14" s="477" t="s">
        <v>700</v>
      </c>
      <c r="N14" s="84"/>
      <c r="O14" s="84"/>
      <c r="P14" s="84"/>
      <c r="Q14" s="84"/>
      <c r="R14" s="84"/>
      <c r="S14" s="84"/>
      <c r="T14" s="84"/>
      <c r="U14" s="84"/>
      <c r="V14" s="84"/>
      <c r="W14" s="84"/>
      <c r="X14" s="84"/>
    </row>
    <row r="15" spans="1:24" ht="99.75" customHeight="1">
      <c r="A15" s="397"/>
      <c r="B15" s="394">
        <v>5</v>
      </c>
      <c r="C15" s="395" t="s">
        <v>769</v>
      </c>
      <c r="D15" s="395" t="s">
        <v>770</v>
      </c>
      <c r="E15" s="362" t="s">
        <v>771</v>
      </c>
      <c r="F15" s="361" t="s">
        <v>577</v>
      </c>
      <c r="G15" s="512" t="s">
        <v>1171</v>
      </c>
      <c r="H15" s="363">
        <v>43647</v>
      </c>
      <c r="I15" s="363">
        <v>44012</v>
      </c>
      <c r="J15" s="350" t="s">
        <v>757</v>
      </c>
      <c r="K15" s="454">
        <v>7.1999999999999995E-2</v>
      </c>
      <c r="L15" s="476" t="s">
        <v>853</v>
      </c>
      <c r="M15" s="477" t="s">
        <v>700</v>
      </c>
      <c r="N15" s="84"/>
      <c r="O15" s="84"/>
      <c r="P15" s="84"/>
      <c r="Q15" s="84"/>
      <c r="R15" s="84"/>
      <c r="S15" s="84"/>
      <c r="T15" s="84"/>
      <c r="U15" s="84"/>
      <c r="V15" s="84"/>
      <c r="W15" s="84"/>
      <c r="X15" s="84"/>
    </row>
    <row r="16" spans="1:24" ht="63.75">
      <c r="A16" s="397"/>
      <c r="B16" s="394">
        <v>6</v>
      </c>
      <c r="C16" s="395" t="s">
        <v>721</v>
      </c>
      <c r="D16" s="395" t="s">
        <v>722</v>
      </c>
      <c r="E16" s="362" t="s">
        <v>723</v>
      </c>
      <c r="F16" s="361" t="s">
        <v>577</v>
      </c>
      <c r="G16" s="556" t="s">
        <v>1171</v>
      </c>
      <c r="H16" s="363">
        <v>43647</v>
      </c>
      <c r="I16" s="363">
        <v>44012</v>
      </c>
      <c r="J16" s="350" t="s">
        <v>758</v>
      </c>
      <c r="K16" s="454">
        <v>7.1999999999999995E-2</v>
      </c>
      <c r="L16" s="476" t="s">
        <v>854</v>
      </c>
      <c r="M16" s="477" t="s">
        <v>700</v>
      </c>
      <c r="N16" s="84"/>
      <c r="O16" s="84"/>
      <c r="P16" s="84"/>
      <c r="Q16" s="84"/>
      <c r="R16" s="84"/>
      <c r="S16" s="84"/>
      <c r="T16" s="84"/>
      <c r="U16" s="84"/>
      <c r="V16" s="84"/>
      <c r="W16" s="84"/>
      <c r="X16" s="84"/>
    </row>
    <row r="17" spans="1:24" ht="63.75" customHeight="1">
      <c r="A17" s="397"/>
      <c r="B17" s="656">
        <v>7</v>
      </c>
      <c r="C17" s="657" t="s">
        <v>724</v>
      </c>
      <c r="D17" s="657" t="s">
        <v>725</v>
      </c>
      <c r="E17" s="658" t="s">
        <v>726</v>
      </c>
      <c r="F17" s="659" t="s">
        <v>577</v>
      </c>
      <c r="G17" s="660" t="s">
        <v>1171</v>
      </c>
      <c r="H17" s="655">
        <v>43647</v>
      </c>
      <c r="I17" s="655">
        <v>44012</v>
      </c>
      <c r="J17" s="352" t="s">
        <v>765</v>
      </c>
      <c r="K17" s="454">
        <v>7.1999999999999995E-2</v>
      </c>
      <c r="L17" s="476" t="s">
        <v>855</v>
      </c>
      <c r="M17" s="477" t="s">
        <v>700</v>
      </c>
      <c r="N17" s="84"/>
      <c r="O17" s="84"/>
      <c r="P17" s="84"/>
      <c r="Q17" s="84"/>
      <c r="R17" s="84"/>
      <c r="S17" s="84"/>
      <c r="T17" s="84"/>
      <c r="U17" s="84"/>
      <c r="V17" s="84"/>
      <c r="W17" s="84"/>
      <c r="X17" s="84"/>
    </row>
    <row r="18" spans="1:24" s="346" customFormat="1" ht="76.5">
      <c r="A18" s="397"/>
      <c r="B18" s="656"/>
      <c r="C18" s="657"/>
      <c r="D18" s="657"/>
      <c r="E18" s="658"/>
      <c r="F18" s="659"/>
      <c r="G18" s="661"/>
      <c r="H18" s="655"/>
      <c r="I18" s="655"/>
      <c r="J18" s="352" t="s">
        <v>766</v>
      </c>
      <c r="K18" s="454">
        <v>7.1999999999999995E-2</v>
      </c>
      <c r="L18" s="476" t="s">
        <v>856</v>
      </c>
      <c r="M18" s="477" t="s">
        <v>700</v>
      </c>
      <c r="N18" s="84"/>
      <c r="O18" s="84"/>
      <c r="P18" s="84"/>
      <c r="Q18" s="84"/>
      <c r="R18" s="84"/>
      <c r="S18" s="84"/>
      <c r="T18" s="84"/>
      <c r="U18" s="84"/>
      <c r="V18" s="84"/>
      <c r="W18" s="84"/>
      <c r="X18" s="84"/>
    </row>
    <row r="19" spans="1:24" ht="76.5" customHeight="1">
      <c r="A19" s="397"/>
      <c r="B19" s="656">
        <v>8</v>
      </c>
      <c r="C19" s="657" t="s">
        <v>727</v>
      </c>
      <c r="D19" s="657" t="s">
        <v>728</v>
      </c>
      <c r="E19" s="658" t="s">
        <v>772</v>
      </c>
      <c r="F19" s="659" t="s">
        <v>577</v>
      </c>
      <c r="G19" s="660" t="s">
        <v>1171</v>
      </c>
      <c r="H19" s="655">
        <v>43647</v>
      </c>
      <c r="I19" s="655">
        <v>44012</v>
      </c>
      <c r="J19" s="352" t="s">
        <v>767</v>
      </c>
      <c r="K19" s="454">
        <v>7.1999999999999995E-2</v>
      </c>
      <c r="L19" s="476" t="s">
        <v>857</v>
      </c>
      <c r="M19" s="477" t="s">
        <v>700</v>
      </c>
      <c r="N19" s="84"/>
      <c r="O19" s="84"/>
      <c r="P19" s="84"/>
      <c r="Q19" s="84"/>
      <c r="R19" s="84"/>
      <c r="S19" s="84"/>
      <c r="T19" s="84"/>
      <c r="U19" s="84"/>
      <c r="V19" s="84"/>
      <c r="W19" s="84"/>
      <c r="X19" s="84"/>
    </row>
    <row r="20" spans="1:24" s="346" customFormat="1" ht="76.5">
      <c r="A20" s="397"/>
      <c r="B20" s="656"/>
      <c r="C20" s="657"/>
      <c r="D20" s="657"/>
      <c r="E20" s="658"/>
      <c r="F20" s="659"/>
      <c r="G20" s="661"/>
      <c r="H20" s="655"/>
      <c r="I20" s="655"/>
      <c r="J20" s="352" t="s">
        <v>768</v>
      </c>
      <c r="K20" s="454">
        <v>7.1999999999999995E-2</v>
      </c>
      <c r="L20" s="476" t="s">
        <v>888</v>
      </c>
      <c r="M20" s="477" t="s">
        <v>700</v>
      </c>
      <c r="N20" s="84"/>
      <c r="O20" s="84"/>
      <c r="P20" s="84"/>
      <c r="Q20" s="84"/>
      <c r="R20" s="84"/>
      <c r="S20" s="84"/>
      <c r="T20" s="84"/>
      <c r="U20" s="84"/>
      <c r="V20" s="84"/>
      <c r="W20" s="84"/>
      <c r="X20" s="84"/>
    </row>
    <row r="21" spans="1:24" ht="76.5">
      <c r="A21" s="397"/>
      <c r="B21" s="394">
        <v>9</v>
      </c>
      <c r="C21" s="395" t="s">
        <v>729</v>
      </c>
      <c r="D21" s="395" t="s">
        <v>730</v>
      </c>
      <c r="E21" s="362" t="s">
        <v>731</v>
      </c>
      <c r="F21" s="361" t="s">
        <v>577</v>
      </c>
      <c r="G21" s="512" t="s">
        <v>1171</v>
      </c>
      <c r="H21" s="363">
        <v>43647</v>
      </c>
      <c r="I21" s="363">
        <v>44012</v>
      </c>
      <c r="J21" s="350" t="s">
        <v>759</v>
      </c>
      <c r="K21" s="454">
        <v>7.1999999999999995E-2</v>
      </c>
      <c r="L21" s="476" t="s">
        <v>858</v>
      </c>
      <c r="M21" s="477" t="s">
        <v>700</v>
      </c>
      <c r="N21" s="84"/>
      <c r="O21" s="84"/>
      <c r="P21" s="84"/>
      <c r="Q21" s="84"/>
      <c r="R21" s="84"/>
      <c r="S21" s="84"/>
      <c r="T21" s="84"/>
      <c r="U21" s="84"/>
      <c r="V21" s="84"/>
      <c r="W21" s="84"/>
      <c r="X21" s="84"/>
    </row>
    <row r="22" spans="1:24" ht="76.5">
      <c r="A22" s="397"/>
      <c r="B22" s="394">
        <v>10</v>
      </c>
      <c r="C22" s="395" t="s">
        <v>732</v>
      </c>
      <c r="D22" s="395" t="s">
        <v>733</v>
      </c>
      <c r="E22" s="362" t="s">
        <v>734</v>
      </c>
      <c r="F22" s="361" t="s">
        <v>577</v>
      </c>
      <c r="G22" s="512" t="s">
        <v>1171</v>
      </c>
      <c r="H22" s="363">
        <v>43647</v>
      </c>
      <c r="I22" s="363">
        <v>43861</v>
      </c>
      <c r="J22" s="350" t="s">
        <v>760</v>
      </c>
      <c r="K22" s="454">
        <v>7.1999999999999995E-2</v>
      </c>
      <c r="L22" s="476" t="s">
        <v>859</v>
      </c>
      <c r="M22" s="477" t="s">
        <v>700</v>
      </c>
      <c r="N22" s="84"/>
      <c r="O22" s="84"/>
      <c r="P22" s="84"/>
      <c r="Q22" s="84"/>
      <c r="R22" s="84"/>
      <c r="S22" s="84"/>
      <c r="T22" s="84"/>
      <c r="U22" s="84"/>
      <c r="V22" s="84"/>
      <c r="W22" s="84"/>
      <c r="X22" s="84"/>
    </row>
    <row r="23" spans="1:24" ht="89.25">
      <c r="A23" s="397"/>
      <c r="B23" s="394">
        <v>11</v>
      </c>
      <c r="C23" s="395" t="s">
        <v>773</v>
      </c>
      <c r="D23" s="395" t="s">
        <v>774</v>
      </c>
      <c r="E23" s="362" t="s">
        <v>775</v>
      </c>
      <c r="F23" s="361" t="s">
        <v>577</v>
      </c>
      <c r="G23" s="512" t="s">
        <v>1171</v>
      </c>
      <c r="H23" s="363">
        <v>43647</v>
      </c>
      <c r="I23" s="363">
        <v>43861</v>
      </c>
      <c r="J23" s="350" t="s">
        <v>784</v>
      </c>
      <c r="K23" s="454">
        <v>7.1999999999999995E-2</v>
      </c>
      <c r="L23" s="476" t="s">
        <v>860</v>
      </c>
      <c r="M23" s="477" t="s">
        <v>700</v>
      </c>
      <c r="N23" s="84"/>
      <c r="O23" s="84"/>
      <c r="P23" s="84"/>
      <c r="Q23" s="84"/>
      <c r="R23" s="84"/>
      <c r="S23" s="84"/>
      <c r="T23" s="84"/>
      <c r="U23" s="84"/>
      <c r="V23" s="84"/>
      <c r="W23" s="84"/>
      <c r="X23" s="84"/>
    </row>
    <row r="24" spans="1:24" ht="76.5">
      <c r="A24" s="397"/>
      <c r="B24" s="394">
        <v>12</v>
      </c>
      <c r="C24" s="395" t="s">
        <v>735</v>
      </c>
      <c r="D24" s="395" t="s">
        <v>736</v>
      </c>
      <c r="E24" s="362" t="s">
        <v>776</v>
      </c>
      <c r="F24" s="361" t="s">
        <v>577</v>
      </c>
      <c r="G24" s="512" t="s">
        <v>1171</v>
      </c>
      <c r="H24" s="363">
        <v>43647</v>
      </c>
      <c r="I24" s="363">
        <v>44165</v>
      </c>
      <c r="J24" s="350" t="s">
        <v>785</v>
      </c>
      <c r="K24" s="454">
        <v>7.1999999999999995E-2</v>
      </c>
      <c r="L24" s="476" t="s">
        <v>889</v>
      </c>
      <c r="M24" s="477" t="s">
        <v>700</v>
      </c>
      <c r="N24" s="84"/>
      <c r="O24" s="84"/>
      <c r="P24" s="84"/>
      <c r="Q24" s="84"/>
      <c r="R24" s="84"/>
      <c r="S24" s="84"/>
      <c r="T24" s="84"/>
      <c r="U24" s="84"/>
      <c r="V24" s="84"/>
      <c r="W24" s="84"/>
      <c r="X24" s="84"/>
    </row>
    <row r="25" spans="1:24" ht="63.75">
      <c r="A25" s="397"/>
      <c r="B25" s="394">
        <v>13</v>
      </c>
      <c r="C25" s="395" t="s">
        <v>737</v>
      </c>
      <c r="D25" s="395" t="s">
        <v>738</v>
      </c>
      <c r="E25" s="362" t="s">
        <v>739</v>
      </c>
      <c r="F25" s="361" t="s">
        <v>577</v>
      </c>
      <c r="G25" s="512" t="s">
        <v>1171</v>
      </c>
      <c r="H25" s="363">
        <v>43647</v>
      </c>
      <c r="I25" s="363">
        <v>43861</v>
      </c>
      <c r="J25" s="350" t="s">
        <v>761</v>
      </c>
      <c r="K25" s="454">
        <v>7.1999999999999995E-2</v>
      </c>
      <c r="L25" s="476" t="s">
        <v>890</v>
      </c>
      <c r="M25" s="477" t="s">
        <v>700</v>
      </c>
      <c r="N25" s="84"/>
      <c r="O25" s="84"/>
      <c r="P25" s="84"/>
      <c r="Q25" s="84"/>
      <c r="R25" s="84"/>
      <c r="S25" s="84"/>
      <c r="T25" s="84"/>
      <c r="U25" s="84"/>
      <c r="V25" s="84"/>
      <c r="W25" s="84"/>
      <c r="X25" s="84"/>
    </row>
    <row r="26" spans="1:24" ht="63.75">
      <c r="A26" s="397"/>
      <c r="B26" s="394">
        <v>14</v>
      </c>
      <c r="C26" s="395" t="s">
        <v>740</v>
      </c>
      <c r="D26" s="395" t="s">
        <v>741</v>
      </c>
      <c r="E26" s="362" t="s">
        <v>742</v>
      </c>
      <c r="F26" s="361" t="s">
        <v>577</v>
      </c>
      <c r="G26" s="512" t="s">
        <v>1171</v>
      </c>
      <c r="H26" s="363">
        <v>43647</v>
      </c>
      <c r="I26" s="363">
        <v>43861</v>
      </c>
      <c r="J26" s="350" t="s">
        <v>762</v>
      </c>
      <c r="K26" s="454">
        <v>7.1999999999999995E-2</v>
      </c>
      <c r="L26" s="476" t="s">
        <v>861</v>
      </c>
      <c r="M26" s="477" t="s">
        <v>700</v>
      </c>
      <c r="N26" s="84"/>
      <c r="O26" s="84"/>
      <c r="P26" s="84"/>
      <c r="Q26" s="84"/>
      <c r="R26" s="84"/>
      <c r="S26" s="84"/>
      <c r="T26" s="84"/>
      <c r="U26" s="84"/>
      <c r="V26" s="84"/>
      <c r="W26" s="84"/>
      <c r="X26" s="84"/>
    </row>
    <row r="27" spans="1:24" ht="76.5">
      <c r="A27" s="397"/>
      <c r="B27" s="394">
        <v>15</v>
      </c>
      <c r="C27" s="395" t="s">
        <v>743</v>
      </c>
      <c r="D27" s="395" t="s">
        <v>744</v>
      </c>
      <c r="E27" s="362" t="s">
        <v>745</v>
      </c>
      <c r="F27" s="361" t="s">
        <v>577</v>
      </c>
      <c r="G27" s="512" t="s">
        <v>1171</v>
      </c>
      <c r="H27" s="363">
        <v>43647</v>
      </c>
      <c r="I27" s="363">
        <v>44012</v>
      </c>
      <c r="J27" s="350" t="s">
        <v>786</v>
      </c>
      <c r="K27" s="454">
        <v>7.1999999999999995E-2</v>
      </c>
      <c r="L27" s="476" t="s">
        <v>862</v>
      </c>
      <c r="M27" s="477" t="s">
        <v>700</v>
      </c>
      <c r="N27" s="84"/>
      <c r="O27" s="84"/>
      <c r="P27" s="84"/>
      <c r="Q27" s="84"/>
      <c r="R27" s="84"/>
      <c r="S27" s="84"/>
      <c r="T27" s="84"/>
      <c r="U27" s="84"/>
      <c r="V27" s="84"/>
      <c r="W27" s="84"/>
      <c r="X27" s="84"/>
    </row>
    <row r="28" spans="1:24" ht="63.75">
      <c r="A28" s="456"/>
      <c r="B28" s="394">
        <v>16</v>
      </c>
      <c r="C28" s="395" t="s">
        <v>787</v>
      </c>
      <c r="D28" s="465" t="s">
        <v>792</v>
      </c>
      <c r="E28" s="362" t="s">
        <v>777</v>
      </c>
      <c r="F28" s="361" t="s">
        <v>577</v>
      </c>
      <c r="G28" s="512" t="s">
        <v>1171</v>
      </c>
      <c r="H28" s="363">
        <v>43647</v>
      </c>
      <c r="I28" s="363">
        <v>44012</v>
      </c>
      <c r="J28" s="350" t="s">
        <v>778</v>
      </c>
      <c r="K28" s="454">
        <v>7.1999999999999995E-2</v>
      </c>
      <c r="L28" s="476" t="s">
        <v>863</v>
      </c>
      <c r="M28" s="477" t="s">
        <v>700</v>
      </c>
      <c r="N28" s="84"/>
      <c r="O28" s="84"/>
      <c r="P28" s="84"/>
      <c r="Q28" s="84"/>
      <c r="R28" s="84"/>
      <c r="S28" s="84"/>
      <c r="T28" s="84"/>
      <c r="U28" s="84"/>
      <c r="V28" s="84"/>
      <c r="W28" s="84"/>
      <c r="X28" s="84"/>
    </row>
    <row r="29" spans="1:24" ht="63.75">
      <c r="A29" s="457"/>
      <c r="B29" s="394">
        <v>17</v>
      </c>
      <c r="C29" s="395" t="s">
        <v>788</v>
      </c>
      <c r="D29" s="466" t="s">
        <v>746</v>
      </c>
      <c r="E29" s="362" t="s">
        <v>747</v>
      </c>
      <c r="F29" s="361" t="s">
        <v>577</v>
      </c>
      <c r="G29" s="512" t="s">
        <v>1171</v>
      </c>
      <c r="H29" s="363">
        <v>43647</v>
      </c>
      <c r="I29" s="363">
        <v>44012</v>
      </c>
      <c r="J29" s="350" t="s">
        <v>779</v>
      </c>
      <c r="K29" s="454">
        <v>7.1999999999999995E-2</v>
      </c>
      <c r="L29" s="476" t="s">
        <v>864</v>
      </c>
      <c r="M29" s="477" t="s">
        <v>700</v>
      </c>
      <c r="N29" s="84"/>
      <c r="O29" s="84"/>
      <c r="P29" s="84"/>
      <c r="Q29" s="84"/>
      <c r="R29" s="84"/>
      <c r="S29" s="84"/>
      <c r="T29" s="84"/>
      <c r="U29" s="84"/>
      <c r="V29" s="84"/>
      <c r="W29" s="84"/>
      <c r="X29" s="84"/>
    </row>
    <row r="30" spans="1:24" ht="76.5">
      <c r="A30" s="458"/>
      <c r="B30" s="394">
        <v>18</v>
      </c>
      <c r="C30" s="395" t="s">
        <v>789</v>
      </c>
      <c r="D30" s="466" t="s">
        <v>748</v>
      </c>
      <c r="E30" s="362" t="s">
        <v>749</v>
      </c>
      <c r="F30" s="361" t="s">
        <v>577</v>
      </c>
      <c r="G30" s="512" t="s">
        <v>1171</v>
      </c>
      <c r="H30" s="363">
        <v>43647</v>
      </c>
      <c r="I30" s="542">
        <v>43830</v>
      </c>
      <c r="J30" s="350" t="s">
        <v>780</v>
      </c>
      <c r="K30" s="454">
        <v>7.1999999999999995E-2</v>
      </c>
      <c r="L30" s="476" t="s">
        <v>865</v>
      </c>
      <c r="M30" s="477" t="s">
        <v>700</v>
      </c>
      <c r="N30" s="84"/>
      <c r="O30" s="84"/>
      <c r="P30" s="84"/>
      <c r="Q30" s="84"/>
      <c r="R30" s="84"/>
      <c r="S30" s="84"/>
      <c r="T30" s="84"/>
      <c r="U30" s="84"/>
      <c r="V30" s="84"/>
      <c r="W30" s="84"/>
      <c r="X30" s="84"/>
    </row>
    <row r="31" spans="1:24" ht="84">
      <c r="A31" s="458"/>
      <c r="B31" s="394">
        <v>19</v>
      </c>
      <c r="C31" s="395" t="s">
        <v>790</v>
      </c>
      <c r="D31" s="466" t="s">
        <v>750</v>
      </c>
      <c r="E31" s="362" t="s">
        <v>751</v>
      </c>
      <c r="F31" s="361" t="s">
        <v>577</v>
      </c>
      <c r="G31" s="512" t="s">
        <v>1171</v>
      </c>
      <c r="H31" s="363">
        <v>43647</v>
      </c>
      <c r="I31" s="363">
        <v>44012</v>
      </c>
      <c r="J31" s="350" t="s">
        <v>781</v>
      </c>
      <c r="K31" s="454">
        <v>7.1999999999999995E-2</v>
      </c>
      <c r="L31" s="476" t="s">
        <v>866</v>
      </c>
      <c r="M31" s="477" t="s">
        <v>700</v>
      </c>
      <c r="N31" s="84"/>
      <c r="O31" s="84"/>
      <c r="P31" s="84"/>
      <c r="Q31" s="84"/>
      <c r="R31" s="84"/>
      <c r="S31" s="84"/>
      <c r="T31" s="84"/>
      <c r="U31" s="84"/>
      <c r="V31" s="84"/>
      <c r="W31" s="84"/>
      <c r="X31" s="84"/>
    </row>
    <row r="32" spans="1:24" ht="84">
      <c r="A32" s="458"/>
      <c r="B32" s="394">
        <v>20</v>
      </c>
      <c r="C32" s="395" t="s">
        <v>791</v>
      </c>
      <c r="D32" s="466" t="s">
        <v>752</v>
      </c>
      <c r="E32" s="362" t="s">
        <v>753</v>
      </c>
      <c r="F32" s="361" t="s">
        <v>577</v>
      </c>
      <c r="G32" s="512" t="s">
        <v>1171</v>
      </c>
      <c r="H32" s="363">
        <v>43647</v>
      </c>
      <c r="I32" s="363">
        <v>44012</v>
      </c>
      <c r="J32" s="350" t="s">
        <v>782</v>
      </c>
      <c r="K32" s="454">
        <v>7.1999999999999995E-2</v>
      </c>
      <c r="L32" s="476" t="s">
        <v>867</v>
      </c>
      <c r="M32" s="477" t="s">
        <v>700</v>
      </c>
      <c r="N32" s="84"/>
      <c r="O32" s="84"/>
      <c r="P32" s="84"/>
      <c r="Q32" s="84"/>
      <c r="R32" s="84"/>
      <c r="S32" s="84"/>
      <c r="T32" s="84"/>
      <c r="U32" s="84"/>
      <c r="V32" s="84"/>
      <c r="W32" s="84"/>
      <c r="X32" s="84"/>
    </row>
    <row r="33" spans="1:24" ht="19.5" thickBot="1">
      <c r="A33" s="397"/>
      <c r="B33" s="397"/>
      <c r="C33" s="397"/>
      <c r="D33" s="397"/>
      <c r="E33" s="397"/>
      <c r="F33" s="397"/>
      <c r="G33" s="397"/>
      <c r="J33" s="171" t="s">
        <v>94</v>
      </c>
      <c r="K33" s="389">
        <f>SUM(K10:K32)</f>
        <v>1.6560000000000004</v>
      </c>
      <c r="L33" s="397"/>
      <c r="M33" s="397"/>
      <c r="N33" s="84"/>
      <c r="O33" s="84"/>
      <c r="P33" s="84"/>
      <c r="Q33" s="84"/>
      <c r="R33" s="84"/>
      <c r="S33" s="84"/>
      <c r="T33" s="84"/>
      <c r="U33" s="84"/>
      <c r="V33" s="84"/>
      <c r="W33" s="84"/>
      <c r="X33" s="84"/>
    </row>
    <row r="34" spans="1:24">
      <c r="A34" s="397"/>
      <c r="B34" s="397"/>
      <c r="C34" s="84"/>
      <c r="D34" s="84"/>
      <c r="E34" s="84"/>
      <c r="F34" s="84"/>
      <c r="G34" s="84"/>
      <c r="H34" s="84"/>
      <c r="I34" s="84"/>
      <c r="J34" s="84"/>
      <c r="K34" s="84"/>
      <c r="L34" s="84"/>
      <c r="M34" s="84"/>
      <c r="N34" s="84"/>
      <c r="O34" s="84"/>
      <c r="P34" s="84"/>
      <c r="Q34" s="84"/>
      <c r="R34" s="84"/>
      <c r="S34" s="84"/>
      <c r="T34" s="84"/>
      <c r="U34" s="84"/>
      <c r="V34" s="84"/>
      <c r="W34" s="84"/>
      <c r="X34" s="84"/>
    </row>
    <row r="35" spans="1:24">
      <c r="A35" s="397"/>
      <c r="B35" s="397"/>
      <c r="C35" s="84"/>
      <c r="D35" s="84"/>
      <c r="E35" s="84"/>
      <c r="F35" s="84"/>
      <c r="G35" s="84"/>
      <c r="H35" s="84"/>
      <c r="I35" s="84"/>
      <c r="J35" s="84"/>
      <c r="K35" s="84"/>
      <c r="L35" s="84"/>
      <c r="M35" s="84"/>
      <c r="N35" s="84"/>
      <c r="O35" s="84"/>
      <c r="P35" s="84"/>
      <c r="Q35" s="84"/>
      <c r="R35" s="84"/>
      <c r="S35" s="84"/>
      <c r="T35" s="84"/>
      <c r="U35" s="84"/>
      <c r="V35" s="84"/>
      <c r="W35" s="84"/>
      <c r="X35" s="84"/>
    </row>
    <row r="36" spans="1:24">
      <c r="A36" s="397"/>
      <c r="B36" s="397"/>
      <c r="C36" s="84"/>
      <c r="D36" s="84"/>
      <c r="E36" s="84"/>
      <c r="F36" s="84"/>
      <c r="G36" s="84"/>
      <c r="H36" s="84"/>
      <c r="I36" s="84"/>
      <c r="J36" s="84"/>
      <c r="K36" s="84"/>
      <c r="L36" s="84"/>
      <c r="M36" s="84"/>
      <c r="N36" s="84"/>
      <c r="O36" s="84"/>
      <c r="P36" s="84"/>
      <c r="Q36" s="84"/>
      <c r="R36" s="84"/>
      <c r="S36" s="84"/>
      <c r="T36" s="84"/>
      <c r="U36" s="84"/>
      <c r="V36" s="84"/>
      <c r="W36" s="84"/>
      <c r="X36" s="84"/>
    </row>
    <row r="37" spans="1:24">
      <c r="A37" s="397"/>
      <c r="B37" s="397"/>
      <c r="C37" s="84"/>
      <c r="D37" s="84"/>
      <c r="E37" s="84"/>
      <c r="F37" s="84"/>
      <c r="G37" s="84"/>
      <c r="H37" s="84"/>
      <c r="I37" s="84"/>
      <c r="J37" s="84"/>
      <c r="K37" s="84"/>
      <c r="L37" s="84"/>
      <c r="M37" s="84"/>
      <c r="N37" s="84"/>
      <c r="O37" s="84"/>
      <c r="P37" s="84"/>
      <c r="Q37" s="84"/>
      <c r="R37" s="84"/>
      <c r="S37" s="84"/>
      <c r="T37" s="84"/>
      <c r="U37" s="84"/>
      <c r="V37" s="84"/>
      <c r="W37" s="84"/>
      <c r="X37" s="84"/>
    </row>
    <row r="38" spans="1:24">
      <c r="A38" s="397"/>
      <c r="B38" s="397"/>
      <c r="C38" s="84"/>
      <c r="D38" s="84"/>
      <c r="E38" s="84"/>
      <c r="F38" s="84"/>
      <c r="G38" s="84"/>
      <c r="H38" s="84"/>
      <c r="I38" s="84"/>
      <c r="J38" s="84"/>
      <c r="K38" s="84"/>
      <c r="L38" s="84"/>
      <c r="M38" s="84"/>
      <c r="N38" s="84"/>
      <c r="O38" s="84"/>
      <c r="P38" s="84"/>
      <c r="Q38" s="84"/>
      <c r="R38" s="84"/>
      <c r="S38" s="84"/>
      <c r="T38" s="84"/>
      <c r="U38" s="84"/>
      <c r="V38" s="84"/>
      <c r="W38" s="84"/>
      <c r="X38" s="84"/>
    </row>
    <row r="39" spans="1:24">
      <c r="A39" s="397"/>
      <c r="B39" s="397"/>
      <c r="C39" s="84"/>
      <c r="D39" s="84"/>
      <c r="E39" s="84"/>
      <c r="F39" s="84"/>
      <c r="G39" s="84"/>
      <c r="H39" s="84"/>
      <c r="I39" s="84"/>
      <c r="J39" s="84"/>
      <c r="K39" s="84"/>
      <c r="L39" s="84"/>
      <c r="M39" s="84"/>
      <c r="N39" s="84"/>
      <c r="O39" s="84"/>
      <c r="P39" s="84"/>
      <c r="Q39" s="84"/>
      <c r="R39" s="84"/>
      <c r="S39" s="84"/>
      <c r="T39" s="84"/>
      <c r="U39" s="84"/>
      <c r="V39" s="84"/>
      <c r="W39" s="84"/>
      <c r="X39" s="84"/>
    </row>
    <row r="40" spans="1:24">
      <c r="A40" s="397"/>
      <c r="B40" s="397"/>
      <c r="C40" s="84"/>
      <c r="D40" s="84"/>
      <c r="E40" s="84"/>
      <c r="F40" s="84"/>
      <c r="G40" s="84"/>
      <c r="H40" s="84"/>
      <c r="I40" s="84"/>
      <c r="J40" s="84"/>
      <c r="K40" s="84"/>
      <c r="L40" s="84"/>
      <c r="M40" s="84"/>
      <c r="N40" s="84"/>
      <c r="O40" s="84"/>
      <c r="P40" s="84"/>
      <c r="Q40" s="84"/>
      <c r="R40" s="84"/>
      <c r="S40" s="84"/>
      <c r="T40" s="84"/>
      <c r="U40" s="84"/>
      <c r="V40" s="84"/>
      <c r="W40" s="84"/>
      <c r="X40" s="84"/>
    </row>
    <row r="41" spans="1:24">
      <c r="A41" s="397"/>
      <c r="B41" s="397"/>
      <c r="C41" s="84"/>
      <c r="D41" s="84"/>
      <c r="E41" s="84"/>
      <c r="F41" s="84"/>
      <c r="G41" s="84"/>
      <c r="H41" s="84"/>
      <c r="I41" s="84"/>
      <c r="J41" s="84"/>
      <c r="K41" s="84"/>
      <c r="L41" s="84"/>
      <c r="M41" s="84"/>
      <c r="N41" s="84"/>
      <c r="O41" s="84"/>
      <c r="P41" s="84"/>
      <c r="Q41" s="84"/>
      <c r="R41" s="84"/>
      <c r="S41" s="84"/>
      <c r="T41" s="84"/>
      <c r="U41" s="84"/>
      <c r="V41" s="84"/>
      <c r="W41" s="84"/>
      <c r="X41" s="84"/>
    </row>
    <row r="42" spans="1:24">
      <c r="A42" s="397"/>
      <c r="B42" s="397"/>
      <c r="C42" s="84"/>
      <c r="D42" s="84"/>
      <c r="E42" s="84"/>
      <c r="F42" s="84"/>
      <c r="G42" s="84"/>
      <c r="H42" s="84"/>
      <c r="I42" s="84"/>
      <c r="J42" s="84"/>
      <c r="K42" s="84"/>
      <c r="L42" s="84"/>
      <c r="M42" s="84"/>
      <c r="N42" s="84"/>
      <c r="O42" s="84"/>
      <c r="P42" s="84"/>
      <c r="Q42" s="84"/>
      <c r="R42" s="84"/>
      <c r="S42" s="84"/>
      <c r="T42" s="84"/>
      <c r="U42" s="84"/>
      <c r="V42" s="84"/>
      <c r="W42" s="84"/>
      <c r="X42" s="84"/>
    </row>
    <row r="43" spans="1:24">
      <c r="A43" s="397"/>
      <c r="B43" s="397"/>
      <c r="C43" s="84"/>
      <c r="D43" s="84"/>
      <c r="E43" s="84"/>
      <c r="F43" s="84"/>
      <c r="G43" s="84"/>
      <c r="H43" s="84"/>
      <c r="I43" s="84"/>
      <c r="J43" s="84"/>
      <c r="K43" s="84"/>
      <c r="L43" s="84"/>
      <c r="M43" s="84"/>
      <c r="N43" s="84"/>
      <c r="O43" s="84"/>
      <c r="P43" s="84"/>
      <c r="Q43" s="84"/>
      <c r="R43" s="84"/>
      <c r="S43" s="84"/>
      <c r="T43" s="84"/>
      <c r="U43" s="84"/>
      <c r="V43" s="84"/>
      <c r="W43" s="84"/>
      <c r="X43" s="84"/>
    </row>
    <row r="44" spans="1:24">
      <c r="A44" s="397"/>
      <c r="B44" s="397"/>
      <c r="C44" s="84"/>
      <c r="D44" s="84"/>
      <c r="E44" s="84"/>
      <c r="F44" s="84"/>
      <c r="G44" s="84"/>
      <c r="H44" s="84"/>
      <c r="I44" s="84"/>
      <c r="J44" s="84"/>
      <c r="K44" s="84"/>
      <c r="L44" s="84"/>
      <c r="M44" s="84"/>
      <c r="N44" s="84"/>
      <c r="O44" s="84"/>
      <c r="P44" s="84"/>
      <c r="Q44" s="84"/>
      <c r="R44" s="84"/>
      <c r="S44" s="84"/>
      <c r="T44" s="84"/>
      <c r="U44" s="84"/>
      <c r="V44" s="84"/>
      <c r="W44" s="84"/>
      <c r="X44" s="84"/>
    </row>
    <row r="45" spans="1:24">
      <c r="A45" s="397"/>
      <c r="B45" s="397"/>
      <c r="C45" s="84"/>
      <c r="D45" s="84"/>
      <c r="E45" s="84"/>
      <c r="F45" s="84"/>
      <c r="G45" s="84"/>
      <c r="H45" s="84"/>
      <c r="I45" s="84"/>
      <c r="J45" s="84"/>
      <c r="K45" s="84"/>
      <c r="L45" s="84"/>
      <c r="M45" s="84"/>
      <c r="N45" s="84"/>
      <c r="O45" s="84"/>
      <c r="P45" s="84"/>
      <c r="Q45" s="84"/>
      <c r="R45" s="84"/>
      <c r="S45" s="84"/>
      <c r="T45" s="84"/>
      <c r="U45" s="84"/>
      <c r="V45" s="84"/>
      <c r="W45" s="84"/>
      <c r="X45" s="84"/>
    </row>
    <row r="46" spans="1:24">
      <c r="A46" s="397"/>
      <c r="B46" s="397"/>
      <c r="C46" s="84"/>
      <c r="D46" s="84"/>
      <c r="E46" s="84"/>
      <c r="F46" s="84"/>
      <c r="G46" s="84"/>
      <c r="H46" s="84"/>
      <c r="I46" s="84"/>
      <c r="J46" s="84"/>
      <c r="K46" s="84"/>
      <c r="L46" s="84"/>
      <c r="M46" s="84"/>
      <c r="N46" s="84"/>
      <c r="O46" s="84"/>
      <c r="P46" s="84"/>
      <c r="Q46" s="84"/>
      <c r="R46" s="84"/>
      <c r="S46" s="84"/>
      <c r="T46" s="84"/>
      <c r="U46" s="84"/>
      <c r="V46" s="84"/>
      <c r="W46" s="84"/>
      <c r="X46" s="84"/>
    </row>
    <row r="47" spans="1:24">
      <c r="A47" s="397"/>
      <c r="B47" s="397"/>
      <c r="C47" s="84"/>
      <c r="D47" s="84"/>
      <c r="E47" s="84"/>
      <c r="F47" s="84"/>
      <c r="G47" s="84"/>
      <c r="H47" s="84"/>
      <c r="I47" s="84"/>
      <c r="J47" s="84"/>
      <c r="K47" s="84"/>
      <c r="L47" s="84"/>
      <c r="M47" s="84"/>
      <c r="N47" s="84"/>
      <c r="O47" s="84"/>
      <c r="P47" s="84"/>
      <c r="Q47" s="84"/>
      <c r="R47" s="84"/>
      <c r="S47" s="84"/>
      <c r="T47" s="84"/>
      <c r="U47" s="84"/>
      <c r="V47" s="84"/>
      <c r="W47" s="84"/>
      <c r="X47" s="84"/>
    </row>
    <row r="48" spans="1:24">
      <c r="A48" s="397"/>
      <c r="B48" s="397"/>
      <c r="C48" s="84"/>
      <c r="D48" s="84"/>
      <c r="E48" s="84"/>
      <c r="F48" s="84"/>
      <c r="G48" s="84"/>
      <c r="H48" s="84"/>
      <c r="I48" s="84"/>
      <c r="J48" s="84"/>
      <c r="K48" s="84"/>
      <c r="L48" s="84"/>
      <c r="M48" s="84"/>
      <c r="N48" s="84"/>
      <c r="O48" s="84"/>
      <c r="P48" s="84"/>
      <c r="Q48" s="84"/>
      <c r="R48" s="84"/>
      <c r="S48" s="84"/>
      <c r="T48" s="84"/>
      <c r="U48" s="84"/>
      <c r="V48" s="84"/>
      <c r="W48" s="84"/>
      <c r="X48" s="84"/>
    </row>
    <row r="49" spans="1:24">
      <c r="A49" s="397"/>
      <c r="B49" s="397"/>
      <c r="C49" s="84"/>
      <c r="D49" s="84"/>
      <c r="E49" s="84"/>
      <c r="F49" s="84"/>
      <c r="G49" s="84"/>
      <c r="H49" s="84"/>
      <c r="I49" s="84"/>
      <c r="J49" s="84"/>
      <c r="K49" s="84"/>
      <c r="L49" s="84"/>
      <c r="M49" s="84"/>
      <c r="N49" s="84"/>
      <c r="O49" s="84"/>
      <c r="P49" s="84"/>
      <c r="Q49" s="84"/>
      <c r="R49" s="84"/>
      <c r="S49" s="84"/>
      <c r="T49" s="84"/>
      <c r="U49" s="84"/>
      <c r="V49" s="84"/>
      <c r="W49" s="84"/>
      <c r="X49" s="84"/>
    </row>
    <row r="50" spans="1:24">
      <c r="A50" s="397"/>
      <c r="B50" s="397"/>
      <c r="C50" s="84"/>
      <c r="D50" s="84"/>
      <c r="E50" s="84"/>
      <c r="F50" s="84"/>
      <c r="G50" s="84"/>
      <c r="H50" s="84"/>
      <c r="I50" s="84"/>
      <c r="J50" s="84"/>
      <c r="K50" s="84"/>
      <c r="L50" s="84"/>
      <c r="M50" s="84"/>
      <c r="N50" s="84"/>
      <c r="O50" s="84"/>
      <c r="P50" s="84"/>
      <c r="Q50" s="84"/>
      <c r="R50" s="84"/>
      <c r="S50" s="84"/>
      <c r="T50" s="84"/>
      <c r="U50" s="84"/>
      <c r="V50" s="84"/>
      <c r="W50" s="84"/>
      <c r="X50" s="84"/>
    </row>
    <row r="51" spans="1:24">
      <c r="A51" s="397"/>
      <c r="B51" s="397"/>
      <c r="C51" s="84"/>
      <c r="D51" s="84"/>
      <c r="E51" s="84"/>
      <c r="F51" s="84"/>
      <c r="G51" s="84"/>
      <c r="H51" s="84"/>
      <c r="I51" s="84"/>
      <c r="J51" s="84"/>
      <c r="K51" s="84"/>
      <c r="L51" s="84"/>
      <c r="M51" s="84"/>
      <c r="N51" s="84"/>
      <c r="O51" s="84"/>
      <c r="P51" s="84"/>
      <c r="Q51" s="84"/>
      <c r="R51" s="84"/>
      <c r="S51" s="84"/>
      <c r="T51" s="84"/>
      <c r="U51" s="84"/>
      <c r="V51" s="84"/>
      <c r="W51" s="84"/>
      <c r="X51" s="84"/>
    </row>
    <row r="52" spans="1:24">
      <c r="A52" s="397"/>
      <c r="B52" s="397"/>
      <c r="C52" s="84"/>
      <c r="D52" s="84"/>
      <c r="E52" s="84"/>
      <c r="F52" s="84"/>
      <c r="G52" s="84"/>
      <c r="H52" s="84"/>
      <c r="I52" s="84"/>
      <c r="J52" s="84"/>
      <c r="K52" s="84"/>
      <c r="L52" s="84"/>
      <c r="M52" s="84"/>
      <c r="N52" s="84"/>
      <c r="O52" s="84"/>
      <c r="P52" s="84"/>
      <c r="Q52" s="84"/>
      <c r="R52" s="84"/>
      <c r="S52" s="84"/>
      <c r="T52" s="84"/>
      <c r="U52" s="84"/>
      <c r="V52" s="84"/>
      <c r="W52" s="84"/>
      <c r="X52" s="84"/>
    </row>
    <row r="53" spans="1:24">
      <c r="A53" s="397"/>
      <c r="B53" s="397"/>
      <c r="C53" s="84"/>
      <c r="D53" s="84"/>
      <c r="E53" s="84"/>
      <c r="F53" s="84"/>
      <c r="G53" s="84"/>
      <c r="H53" s="84"/>
      <c r="I53" s="84"/>
      <c r="J53" s="84"/>
      <c r="K53" s="84"/>
      <c r="L53" s="84"/>
      <c r="M53" s="84"/>
      <c r="N53" s="84"/>
      <c r="O53" s="84"/>
      <c r="P53" s="84"/>
      <c r="Q53" s="84"/>
      <c r="R53" s="84"/>
      <c r="S53" s="84"/>
      <c r="T53" s="84"/>
      <c r="U53" s="84"/>
      <c r="V53" s="84"/>
      <c r="W53" s="84"/>
      <c r="X53" s="84"/>
    </row>
    <row r="54" spans="1:24">
      <c r="A54" s="397"/>
      <c r="B54" s="397"/>
      <c r="C54" s="84"/>
      <c r="D54" s="84"/>
      <c r="E54" s="84"/>
      <c r="F54" s="84"/>
      <c r="G54" s="84"/>
      <c r="H54" s="84"/>
      <c r="I54" s="84"/>
      <c r="J54" s="84"/>
      <c r="K54" s="84"/>
      <c r="L54" s="84"/>
      <c r="M54" s="84"/>
      <c r="N54" s="84"/>
      <c r="O54" s="84"/>
      <c r="P54" s="84"/>
      <c r="Q54" s="84"/>
      <c r="R54" s="84"/>
      <c r="S54" s="84"/>
      <c r="T54" s="84"/>
      <c r="U54" s="84"/>
      <c r="V54" s="84"/>
      <c r="W54" s="84"/>
      <c r="X54" s="84"/>
    </row>
    <row r="55" spans="1:24">
      <c r="A55" s="397"/>
      <c r="B55" s="397"/>
      <c r="C55" s="84"/>
      <c r="D55" s="84"/>
      <c r="E55" s="84"/>
      <c r="F55" s="84"/>
      <c r="G55" s="84"/>
      <c r="H55" s="84"/>
      <c r="I55" s="84"/>
      <c r="J55" s="84"/>
      <c r="K55" s="84"/>
      <c r="L55" s="84"/>
      <c r="M55" s="84"/>
      <c r="N55" s="84"/>
      <c r="O55" s="84"/>
      <c r="P55" s="84"/>
      <c r="Q55" s="84"/>
      <c r="R55" s="84"/>
      <c r="S55" s="84"/>
      <c r="T55" s="84"/>
      <c r="U55" s="84"/>
      <c r="V55" s="84"/>
      <c r="W55" s="84"/>
      <c r="X55" s="84"/>
    </row>
    <row r="56" spans="1:24">
      <c r="A56" s="397"/>
      <c r="B56" s="397"/>
      <c r="C56" s="84"/>
      <c r="D56" s="84"/>
      <c r="E56" s="84"/>
      <c r="F56" s="84"/>
      <c r="G56" s="84"/>
      <c r="H56" s="84"/>
      <c r="I56" s="84"/>
      <c r="J56" s="84"/>
      <c r="K56" s="84"/>
      <c r="L56" s="84"/>
      <c r="M56" s="84"/>
      <c r="N56" s="84"/>
      <c r="O56" s="84"/>
      <c r="P56" s="84"/>
      <c r="Q56" s="84"/>
      <c r="R56" s="84"/>
      <c r="S56" s="84"/>
      <c r="T56" s="84"/>
      <c r="U56" s="84"/>
      <c r="V56" s="84"/>
      <c r="W56" s="84"/>
      <c r="X56" s="84"/>
    </row>
    <row r="57" spans="1:24">
      <c r="A57" s="397"/>
      <c r="B57" s="397"/>
      <c r="C57" s="84"/>
      <c r="D57" s="84"/>
      <c r="E57" s="84"/>
      <c r="F57" s="84"/>
      <c r="G57" s="84"/>
      <c r="H57" s="84"/>
      <c r="I57" s="84"/>
      <c r="J57" s="84"/>
      <c r="K57" s="84"/>
      <c r="L57" s="84"/>
      <c r="M57" s="84"/>
      <c r="N57" s="84"/>
      <c r="O57" s="84"/>
      <c r="P57" s="84"/>
      <c r="Q57" s="84"/>
      <c r="R57" s="84"/>
      <c r="S57" s="84"/>
      <c r="T57" s="84"/>
      <c r="U57" s="84"/>
      <c r="V57" s="84"/>
      <c r="W57" s="84"/>
      <c r="X57" s="84"/>
    </row>
    <row r="58" spans="1:24">
      <c r="A58" s="397"/>
      <c r="B58" s="397"/>
      <c r="C58" s="84"/>
      <c r="D58" s="84"/>
      <c r="E58" s="84"/>
      <c r="F58" s="84"/>
      <c r="G58" s="84"/>
      <c r="H58" s="84"/>
      <c r="I58" s="84"/>
      <c r="J58" s="84"/>
      <c r="K58" s="84"/>
      <c r="L58" s="84"/>
      <c r="M58" s="84"/>
      <c r="N58" s="84"/>
      <c r="O58" s="84"/>
      <c r="P58" s="84"/>
      <c r="Q58" s="84"/>
      <c r="R58" s="84"/>
      <c r="S58" s="84"/>
      <c r="T58" s="84"/>
      <c r="U58" s="84"/>
      <c r="V58" s="84"/>
      <c r="W58" s="84"/>
      <c r="X58" s="84"/>
    </row>
    <row r="59" spans="1:24">
      <c r="A59" s="397"/>
      <c r="B59" s="397"/>
      <c r="C59" s="84"/>
      <c r="D59" s="84"/>
      <c r="E59" s="84"/>
      <c r="F59" s="84"/>
      <c r="G59" s="84"/>
      <c r="H59" s="84"/>
      <c r="I59" s="84"/>
      <c r="J59" s="84"/>
      <c r="K59" s="84"/>
      <c r="L59" s="84"/>
      <c r="M59" s="84"/>
      <c r="N59" s="84"/>
      <c r="O59" s="84"/>
      <c r="P59" s="84"/>
      <c r="Q59" s="84"/>
      <c r="R59" s="84"/>
      <c r="S59" s="84"/>
      <c r="T59" s="84"/>
      <c r="U59" s="84"/>
      <c r="V59" s="84"/>
      <c r="W59" s="84"/>
      <c r="X59" s="84"/>
    </row>
    <row r="60" spans="1:24">
      <c r="A60" s="397"/>
      <c r="B60" s="397"/>
      <c r="C60" s="84"/>
      <c r="D60" s="84"/>
      <c r="E60" s="84"/>
      <c r="F60" s="84"/>
      <c r="G60" s="84"/>
      <c r="H60" s="84"/>
      <c r="I60" s="84"/>
      <c r="J60" s="84"/>
      <c r="K60" s="84"/>
      <c r="L60" s="84"/>
      <c r="M60" s="84"/>
      <c r="N60" s="84"/>
      <c r="O60" s="84"/>
      <c r="P60" s="84"/>
      <c r="Q60" s="84"/>
      <c r="R60" s="84"/>
      <c r="S60" s="84"/>
      <c r="T60" s="84"/>
      <c r="U60" s="84"/>
      <c r="V60" s="84"/>
      <c r="W60" s="84"/>
      <c r="X60" s="84"/>
    </row>
    <row r="61" spans="1:24">
      <c r="A61" s="397"/>
      <c r="B61" s="397"/>
      <c r="C61" s="84"/>
      <c r="D61" s="84"/>
      <c r="E61" s="84"/>
      <c r="F61" s="84"/>
      <c r="G61" s="84"/>
      <c r="H61" s="84"/>
      <c r="I61" s="84"/>
      <c r="J61" s="84"/>
      <c r="K61" s="84"/>
      <c r="L61" s="84"/>
      <c r="M61" s="84"/>
      <c r="N61" s="84"/>
      <c r="O61" s="84"/>
      <c r="P61" s="84"/>
      <c r="Q61" s="84"/>
      <c r="R61" s="84"/>
      <c r="S61" s="84"/>
      <c r="T61" s="84"/>
      <c r="U61" s="84"/>
      <c r="V61" s="84"/>
      <c r="W61" s="84"/>
      <c r="X61" s="84"/>
    </row>
    <row r="62" spans="1:24">
      <c r="A62" s="397"/>
      <c r="B62" s="397"/>
      <c r="C62" s="84"/>
      <c r="D62" s="84"/>
      <c r="E62" s="84"/>
      <c r="F62" s="84"/>
      <c r="G62" s="84"/>
      <c r="H62" s="84"/>
      <c r="I62" s="84"/>
      <c r="J62" s="84"/>
      <c r="K62" s="84"/>
      <c r="L62" s="84"/>
      <c r="M62" s="84"/>
      <c r="N62" s="84"/>
      <c r="O62" s="84"/>
      <c r="P62" s="84"/>
      <c r="Q62" s="84"/>
      <c r="R62" s="84"/>
      <c r="S62" s="84"/>
      <c r="T62" s="84"/>
      <c r="U62" s="84"/>
      <c r="V62" s="84"/>
      <c r="W62" s="84"/>
      <c r="X62" s="84"/>
    </row>
    <row r="63" spans="1:24">
      <c r="A63" s="397"/>
      <c r="B63" s="397"/>
      <c r="C63" s="84"/>
      <c r="D63" s="84"/>
      <c r="E63" s="84"/>
      <c r="F63" s="84"/>
      <c r="G63" s="84"/>
      <c r="H63" s="84"/>
      <c r="I63" s="84"/>
      <c r="J63" s="84"/>
      <c r="K63" s="84"/>
      <c r="L63" s="84"/>
      <c r="M63" s="84"/>
      <c r="N63" s="84"/>
      <c r="O63" s="84"/>
      <c r="P63" s="84"/>
      <c r="Q63" s="84"/>
      <c r="R63" s="84"/>
      <c r="S63" s="84"/>
      <c r="T63" s="84"/>
      <c r="U63" s="84"/>
      <c r="V63" s="84"/>
      <c r="W63" s="84"/>
      <c r="X63" s="84"/>
    </row>
    <row r="64" spans="1:24">
      <c r="A64" s="397"/>
      <c r="B64" s="397"/>
      <c r="C64" s="84"/>
      <c r="D64" s="84"/>
      <c r="E64" s="84"/>
      <c r="F64" s="84"/>
      <c r="G64" s="84"/>
      <c r="H64" s="84"/>
      <c r="I64" s="84"/>
      <c r="J64" s="84"/>
      <c r="K64" s="84"/>
      <c r="L64" s="84"/>
      <c r="M64" s="84"/>
      <c r="N64" s="84"/>
      <c r="O64" s="84"/>
      <c r="P64" s="84"/>
      <c r="Q64" s="84"/>
      <c r="R64" s="84"/>
      <c r="S64" s="84"/>
      <c r="T64" s="84"/>
      <c r="U64" s="84"/>
      <c r="V64" s="84"/>
      <c r="W64" s="84"/>
      <c r="X64" s="84"/>
    </row>
    <row r="65" spans="1:24">
      <c r="A65" s="397"/>
      <c r="B65" s="397"/>
      <c r="C65" s="84"/>
      <c r="D65" s="84"/>
      <c r="E65" s="84"/>
      <c r="F65" s="84"/>
      <c r="G65" s="84"/>
      <c r="H65" s="84"/>
      <c r="I65" s="84"/>
      <c r="J65" s="84"/>
      <c r="K65" s="84"/>
      <c r="L65" s="84"/>
      <c r="M65" s="84"/>
      <c r="N65" s="84"/>
      <c r="O65" s="84"/>
      <c r="P65" s="84"/>
      <c r="Q65" s="84"/>
      <c r="R65" s="84"/>
      <c r="S65" s="84"/>
      <c r="T65" s="84"/>
      <c r="U65" s="84"/>
      <c r="V65" s="84"/>
      <c r="W65" s="84"/>
      <c r="X65" s="84"/>
    </row>
    <row r="66" spans="1:24">
      <c r="A66" s="397"/>
      <c r="B66" s="397"/>
      <c r="C66" s="84"/>
      <c r="D66" s="84"/>
      <c r="E66" s="84"/>
      <c r="F66" s="84"/>
      <c r="G66" s="84"/>
      <c r="H66" s="84"/>
      <c r="I66" s="84"/>
      <c r="J66" s="84"/>
      <c r="K66" s="84"/>
      <c r="L66" s="84"/>
      <c r="M66" s="84"/>
      <c r="N66" s="84"/>
      <c r="O66" s="84"/>
      <c r="P66" s="84"/>
      <c r="Q66" s="84"/>
      <c r="R66" s="84"/>
      <c r="S66" s="84"/>
      <c r="T66" s="84"/>
      <c r="U66" s="84"/>
      <c r="V66" s="84"/>
      <c r="W66" s="84"/>
      <c r="X66" s="84"/>
    </row>
    <row r="67" spans="1:24">
      <c r="A67" s="397"/>
      <c r="B67" s="397"/>
      <c r="C67" s="84"/>
      <c r="D67" s="84"/>
      <c r="E67" s="84"/>
      <c r="F67" s="84"/>
      <c r="G67" s="84"/>
      <c r="H67" s="84"/>
      <c r="I67" s="84"/>
      <c r="J67" s="84"/>
      <c r="K67" s="84"/>
      <c r="L67" s="84"/>
      <c r="M67" s="84"/>
      <c r="N67" s="84"/>
      <c r="O67" s="84"/>
      <c r="P67" s="84"/>
      <c r="Q67" s="84"/>
      <c r="R67" s="84"/>
      <c r="S67" s="84"/>
      <c r="T67" s="84"/>
      <c r="U67" s="84"/>
      <c r="V67" s="84"/>
      <c r="W67" s="84"/>
      <c r="X67" s="84"/>
    </row>
    <row r="68" spans="1:24">
      <c r="A68" s="397"/>
      <c r="B68" s="397"/>
      <c r="C68" s="84"/>
      <c r="D68" s="84"/>
      <c r="E68" s="84"/>
      <c r="F68" s="84"/>
      <c r="G68" s="84"/>
      <c r="H68" s="84"/>
      <c r="I68" s="84"/>
      <c r="J68" s="84"/>
      <c r="K68" s="84"/>
      <c r="L68" s="84"/>
      <c r="M68" s="84"/>
      <c r="N68" s="84"/>
      <c r="O68" s="84"/>
      <c r="P68" s="84"/>
      <c r="Q68" s="84"/>
      <c r="R68" s="84"/>
      <c r="S68" s="84"/>
      <c r="T68" s="84"/>
      <c r="U68" s="84"/>
      <c r="V68" s="84"/>
      <c r="W68" s="84"/>
      <c r="X68" s="84"/>
    </row>
    <row r="69" spans="1:24">
      <c r="A69" s="397"/>
      <c r="B69" s="397"/>
      <c r="C69" s="84"/>
      <c r="D69" s="84"/>
      <c r="E69" s="84"/>
      <c r="F69" s="84"/>
      <c r="G69" s="84"/>
      <c r="H69" s="84"/>
      <c r="I69" s="84"/>
      <c r="J69" s="84"/>
      <c r="K69" s="84"/>
      <c r="L69" s="84"/>
      <c r="M69" s="84"/>
      <c r="N69" s="84"/>
      <c r="O69" s="84"/>
      <c r="P69" s="84"/>
      <c r="Q69" s="84"/>
      <c r="R69" s="84"/>
      <c r="S69" s="84"/>
      <c r="T69" s="84"/>
      <c r="U69" s="84"/>
      <c r="V69" s="84"/>
      <c r="W69" s="84"/>
      <c r="X69" s="84"/>
    </row>
    <row r="70" spans="1:24">
      <c r="A70" s="397"/>
      <c r="B70" s="397"/>
      <c r="C70" s="84"/>
      <c r="D70" s="84"/>
      <c r="E70" s="84"/>
      <c r="F70" s="84"/>
      <c r="G70" s="84"/>
      <c r="H70" s="84"/>
      <c r="I70" s="84"/>
      <c r="J70" s="84"/>
      <c r="K70" s="84"/>
      <c r="L70" s="84"/>
      <c r="M70" s="84"/>
      <c r="N70" s="84"/>
      <c r="O70" s="84"/>
      <c r="P70" s="84"/>
      <c r="Q70" s="84"/>
      <c r="R70" s="84"/>
      <c r="S70" s="84"/>
      <c r="T70" s="84"/>
      <c r="U70" s="84"/>
      <c r="V70" s="84"/>
      <c r="W70" s="84"/>
      <c r="X70" s="84"/>
    </row>
    <row r="71" spans="1:24">
      <c r="A71" s="397"/>
      <c r="B71" s="397"/>
      <c r="C71" s="84"/>
      <c r="D71" s="84"/>
      <c r="E71" s="84"/>
      <c r="F71" s="84"/>
      <c r="G71" s="84"/>
      <c r="H71" s="84"/>
      <c r="I71" s="84"/>
      <c r="J71" s="84"/>
      <c r="K71" s="84"/>
      <c r="L71" s="84"/>
      <c r="M71" s="84"/>
      <c r="N71" s="84"/>
      <c r="O71" s="84"/>
      <c r="P71" s="84"/>
      <c r="Q71" s="84"/>
      <c r="R71" s="84"/>
      <c r="S71" s="84"/>
      <c r="T71" s="84"/>
      <c r="U71" s="84"/>
      <c r="V71" s="84"/>
      <c r="W71" s="84"/>
      <c r="X71" s="84"/>
    </row>
    <row r="72" spans="1:24">
      <c r="A72" s="397"/>
      <c r="B72" s="397"/>
      <c r="C72" s="84"/>
      <c r="D72" s="84"/>
      <c r="E72" s="84"/>
      <c r="F72" s="84"/>
      <c r="G72" s="84"/>
      <c r="H72" s="84"/>
      <c r="I72" s="84"/>
      <c r="J72" s="84"/>
      <c r="K72" s="84"/>
      <c r="L72" s="84"/>
      <c r="M72" s="84"/>
      <c r="N72" s="84"/>
      <c r="O72" s="84"/>
      <c r="P72" s="84"/>
      <c r="Q72" s="84"/>
      <c r="R72" s="84"/>
      <c r="S72" s="84"/>
      <c r="T72" s="84"/>
      <c r="U72" s="84"/>
      <c r="V72" s="84"/>
      <c r="W72" s="84"/>
      <c r="X72" s="84"/>
    </row>
    <row r="73" spans="1:24">
      <c r="A73" s="397"/>
      <c r="B73" s="397"/>
      <c r="C73" s="84"/>
      <c r="D73" s="84"/>
      <c r="E73" s="84"/>
      <c r="F73" s="84"/>
      <c r="G73" s="84"/>
      <c r="H73" s="84"/>
      <c r="I73" s="84"/>
      <c r="J73" s="84"/>
      <c r="K73" s="84"/>
      <c r="L73" s="84"/>
      <c r="M73" s="84"/>
      <c r="N73" s="84"/>
      <c r="O73" s="84"/>
      <c r="P73" s="84"/>
      <c r="Q73" s="84"/>
      <c r="R73" s="84"/>
      <c r="S73" s="84"/>
      <c r="T73" s="84"/>
      <c r="U73" s="84"/>
      <c r="V73" s="84"/>
      <c r="W73" s="84"/>
      <c r="X73" s="84"/>
    </row>
    <row r="74" spans="1:24">
      <c r="A74" s="397"/>
      <c r="B74" s="397"/>
      <c r="C74" s="84"/>
      <c r="D74" s="84"/>
      <c r="E74" s="84"/>
      <c r="F74" s="84"/>
      <c r="G74" s="84"/>
      <c r="H74" s="84"/>
      <c r="I74" s="84"/>
      <c r="J74" s="84"/>
      <c r="K74" s="84"/>
      <c r="L74" s="84"/>
      <c r="M74" s="84"/>
      <c r="N74" s="84"/>
      <c r="O74" s="84"/>
      <c r="P74" s="84"/>
      <c r="Q74" s="84"/>
      <c r="R74" s="84"/>
      <c r="S74" s="84"/>
      <c r="T74" s="84"/>
      <c r="U74" s="84"/>
      <c r="V74" s="84"/>
      <c r="W74" s="84"/>
      <c r="X74" s="84"/>
    </row>
    <row r="75" spans="1:24">
      <c r="A75" s="397"/>
      <c r="B75" s="397"/>
      <c r="C75" s="84"/>
      <c r="D75" s="84"/>
      <c r="E75" s="84"/>
      <c r="F75" s="84"/>
      <c r="G75" s="84"/>
      <c r="H75" s="84"/>
      <c r="I75" s="84"/>
      <c r="J75" s="84"/>
      <c r="K75" s="84"/>
      <c r="L75" s="84"/>
      <c r="M75" s="84"/>
      <c r="N75" s="84"/>
      <c r="O75" s="84"/>
      <c r="P75" s="84"/>
      <c r="Q75" s="84"/>
      <c r="R75" s="84"/>
      <c r="S75" s="84"/>
      <c r="T75" s="84"/>
      <c r="U75" s="84"/>
      <c r="V75" s="84"/>
      <c r="W75" s="84"/>
      <c r="X75" s="84"/>
    </row>
    <row r="76" spans="1:24">
      <c r="A76" s="397"/>
      <c r="B76" s="397"/>
      <c r="C76" s="84"/>
      <c r="D76" s="84"/>
      <c r="E76" s="84"/>
      <c r="F76" s="84"/>
      <c r="G76" s="84"/>
      <c r="H76" s="84"/>
      <c r="I76" s="84"/>
      <c r="J76" s="84"/>
      <c r="K76" s="84"/>
      <c r="L76" s="84"/>
      <c r="M76" s="84"/>
      <c r="N76" s="84"/>
      <c r="O76" s="84"/>
      <c r="P76" s="84"/>
      <c r="Q76" s="84"/>
      <c r="R76" s="84"/>
      <c r="S76" s="84"/>
      <c r="T76" s="84"/>
      <c r="U76" s="84"/>
      <c r="V76" s="84"/>
      <c r="W76" s="84"/>
      <c r="X76" s="84"/>
    </row>
    <row r="77" spans="1:24">
      <c r="A77" s="397"/>
      <c r="B77" s="397"/>
      <c r="C77" s="84"/>
      <c r="D77" s="84"/>
      <c r="E77" s="84"/>
      <c r="F77" s="84"/>
      <c r="G77" s="84"/>
      <c r="H77" s="84"/>
      <c r="I77" s="84"/>
      <c r="J77" s="84"/>
      <c r="K77" s="84"/>
      <c r="L77" s="84"/>
      <c r="M77" s="84"/>
      <c r="N77" s="84"/>
      <c r="O77" s="84"/>
      <c r="P77" s="84"/>
      <c r="Q77" s="84"/>
      <c r="R77" s="84"/>
      <c r="S77" s="84"/>
      <c r="T77" s="84"/>
      <c r="U77" s="84"/>
      <c r="V77" s="84"/>
      <c r="W77" s="84"/>
      <c r="X77" s="84"/>
    </row>
    <row r="78" spans="1:24">
      <c r="A78" s="397"/>
      <c r="B78" s="397"/>
      <c r="C78" s="84"/>
      <c r="D78" s="84"/>
      <c r="E78" s="84"/>
      <c r="F78" s="84"/>
      <c r="G78" s="84"/>
      <c r="H78" s="84"/>
      <c r="I78" s="84"/>
      <c r="J78" s="84"/>
      <c r="K78" s="84"/>
      <c r="L78" s="84"/>
      <c r="M78" s="84"/>
      <c r="N78" s="84"/>
      <c r="O78" s="84"/>
      <c r="P78" s="84"/>
      <c r="Q78" s="84"/>
      <c r="R78" s="84"/>
      <c r="S78" s="84"/>
      <c r="T78" s="84"/>
      <c r="U78" s="84"/>
      <c r="V78" s="84"/>
      <c r="W78" s="84"/>
      <c r="X78" s="84"/>
    </row>
    <row r="79" spans="1:24">
      <c r="A79" s="397"/>
      <c r="B79" s="397"/>
      <c r="C79" s="84"/>
      <c r="D79" s="84"/>
      <c r="E79" s="84"/>
      <c r="F79" s="84"/>
      <c r="G79" s="84"/>
      <c r="H79" s="84"/>
      <c r="I79" s="84"/>
      <c r="J79" s="84"/>
      <c r="K79" s="84"/>
      <c r="L79" s="84"/>
      <c r="M79" s="84"/>
      <c r="N79" s="84"/>
      <c r="O79" s="84"/>
      <c r="P79" s="84"/>
      <c r="Q79" s="84"/>
      <c r="R79" s="84"/>
      <c r="S79" s="84"/>
      <c r="T79" s="84"/>
      <c r="U79" s="84"/>
      <c r="V79" s="84"/>
      <c r="W79" s="84"/>
      <c r="X79" s="84"/>
    </row>
    <row r="80" spans="1:24">
      <c r="A80" s="397"/>
      <c r="B80" s="397"/>
      <c r="C80" s="84"/>
      <c r="D80" s="84"/>
      <c r="E80" s="84"/>
      <c r="F80" s="84"/>
      <c r="G80" s="84"/>
      <c r="H80" s="84"/>
      <c r="I80" s="84"/>
      <c r="J80" s="84"/>
      <c r="K80" s="84"/>
      <c r="L80" s="84"/>
      <c r="M80" s="84"/>
      <c r="N80" s="84"/>
      <c r="O80" s="84"/>
      <c r="P80" s="84"/>
      <c r="Q80" s="84"/>
      <c r="R80" s="84"/>
      <c r="S80" s="84"/>
      <c r="T80" s="84"/>
      <c r="U80" s="84"/>
      <c r="V80" s="84"/>
      <c r="W80" s="84"/>
      <c r="X80" s="84"/>
    </row>
    <row r="81" spans="1:24">
      <c r="A81" s="397"/>
      <c r="B81" s="397"/>
      <c r="C81" s="84"/>
      <c r="D81" s="84"/>
      <c r="E81" s="84"/>
      <c r="F81" s="84"/>
      <c r="G81" s="84"/>
      <c r="H81" s="84"/>
      <c r="I81" s="84"/>
      <c r="J81" s="84"/>
      <c r="K81" s="84"/>
      <c r="L81" s="84"/>
      <c r="M81" s="84"/>
      <c r="N81" s="84"/>
      <c r="O81" s="84"/>
      <c r="P81" s="84"/>
      <c r="Q81" s="84"/>
      <c r="R81" s="84"/>
      <c r="S81" s="84"/>
      <c r="T81" s="84"/>
      <c r="U81" s="84"/>
      <c r="V81" s="84"/>
      <c r="W81" s="84"/>
      <c r="X81" s="84"/>
    </row>
    <row r="82" spans="1:24">
      <c r="A82" s="397"/>
      <c r="B82" s="397"/>
      <c r="C82" s="84"/>
      <c r="D82" s="84"/>
      <c r="E82" s="84"/>
      <c r="F82" s="84"/>
      <c r="G82" s="84"/>
      <c r="H82" s="84"/>
      <c r="I82" s="84"/>
      <c r="J82" s="84"/>
      <c r="K82" s="84"/>
      <c r="L82" s="84"/>
      <c r="M82" s="84"/>
      <c r="N82" s="84"/>
      <c r="O82" s="84"/>
      <c r="P82" s="84"/>
      <c r="Q82" s="84"/>
      <c r="R82" s="84"/>
      <c r="S82" s="84"/>
      <c r="T82" s="84"/>
      <c r="U82" s="84"/>
      <c r="V82" s="84"/>
      <c r="W82" s="84"/>
      <c r="X82" s="84"/>
    </row>
    <row r="83" spans="1:24">
      <c r="A83" s="397"/>
      <c r="B83" s="397"/>
      <c r="C83" s="84"/>
      <c r="D83" s="84"/>
      <c r="E83" s="84"/>
      <c r="F83" s="84"/>
      <c r="G83" s="84"/>
      <c r="H83" s="84"/>
      <c r="I83" s="84"/>
      <c r="J83" s="84"/>
      <c r="K83" s="84"/>
      <c r="L83" s="84"/>
      <c r="M83" s="84"/>
      <c r="N83" s="84"/>
      <c r="O83" s="84"/>
      <c r="P83" s="84"/>
      <c r="Q83" s="84"/>
      <c r="R83" s="84"/>
      <c r="S83" s="84"/>
      <c r="T83" s="84"/>
      <c r="U83" s="84"/>
      <c r="V83" s="84"/>
      <c r="W83" s="84"/>
      <c r="X83" s="84"/>
    </row>
    <row r="84" spans="1:24" ht="15.75" customHeight="1">
      <c r="A84" s="397"/>
      <c r="B84" s="397"/>
      <c r="C84" s="84"/>
      <c r="D84" s="84"/>
      <c r="E84" s="84"/>
      <c r="F84" s="84"/>
      <c r="G84" s="84"/>
      <c r="H84" s="84"/>
      <c r="I84" s="84"/>
      <c r="J84" s="84"/>
      <c r="K84" s="84"/>
      <c r="L84" s="84"/>
      <c r="M84" s="84"/>
      <c r="N84" s="84"/>
      <c r="O84" s="84"/>
      <c r="P84" s="84"/>
      <c r="Q84" s="84"/>
      <c r="R84" s="84"/>
      <c r="S84" s="84"/>
      <c r="T84" s="84"/>
      <c r="U84" s="84"/>
      <c r="V84" s="84"/>
      <c r="W84" s="84"/>
      <c r="X84" s="84"/>
    </row>
    <row r="85" spans="1:24" ht="15.75" customHeight="1">
      <c r="A85" s="397"/>
      <c r="B85" s="397"/>
      <c r="C85" s="84"/>
      <c r="D85" s="84"/>
      <c r="E85" s="84"/>
      <c r="F85" s="84"/>
      <c r="G85" s="84"/>
      <c r="H85" s="84"/>
      <c r="I85" s="84"/>
      <c r="J85" s="84"/>
      <c r="K85" s="84"/>
      <c r="L85" s="84"/>
      <c r="M85" s="84"/>
      <c r="N85" s="84"/>
      <c r="O85" s="84"/>
      <c r="P85" s="84"/>
      <c r="Q85" s="84"/>
      <c r="R85" s="84"/>
      <c r="S85" s="84"/>
      <c r="T85" s="84"/>
      <c r="U85" s="84"/>
      <c r="V85" s="84"/>
      <c r="W85" s="84"/>
      <c r="X85" s="84"/>
    </row>
    <row r="86" spans="1:24" ht="15.75" customHeight="1">
      <c r="A86" s="397"/>
      <c r="B86" s="397"/>
      <c r="C86" s="84"/>
      <c r="D86" s="84"/>
      <c r="E86" s="84"/>
      <c r="F86" s="84"/>
      <c r="G86" s="84"/>
      <c r="H86" s="84"/>
      <c r="I86" s="84"/>
      <c r="J86" s="84"/>
      <c r="K86" s="84"/>
      <c r="L86" s="84"/>
      <c r="M86" s="84"/>
      <c r="N86" s="84"/>
      <c r="O86" s="84"/>
      <c r="P86" s="84"/>
      <c r="Q86" s="84"/>
      <c r="R86" s="84"/>
      <c r="S86" s="84"/>
      <c r="T86" s="84"/>
      <c r="U86" s="84"/>
      <c r="V86" s="84"/>
      <c r="W86" s="84"/>
      <c r="X86" s="84"/>
    </row>
    <row r="87" spans="1:24" ht="15.75" customHeight="1">
      <c r="A87" s="397"/>
      <c r="B87" s="397"/>
      <c r="C87" s="84"/>
      <c r="D87" s="84"/>
      <c r="E87" s="84"/>
      <c r="F87" s="84"/>
      <c r="G87" s="84"/>
      <c r="H87" s="84"/>
      <c r="I87" s="84"/>
      <c r="J87" s="84"/>
      <c r="K87" s="84"/>
      <c r="L87" s="84"/>
      <c r="M87" s="84"/>
      <c r="N87" s="84"/>
      <c r="O87" s="84"/>
      <c r="P87" s="84"/>
      <c r="Q87" s="84"/>
      <c r="R87" s="84"/>
      <c r="S87" s="84"/>
      <c r="T87" s="84"/>
      <c r="U87" s="84"/>
      <c r="V87" s="84"/>
      <c r="W87" s="84"/>
      <c r="X87" s="84"/>
    </row>
    <row r="88" spans="1:24" ht="15.75" customHeight="1">
      <c r="A88" s="397"/>
      <c r="B88" s="397"/>
      <c r="C88" s="84"/>
      <c r="D88" s="84"/>
      <c r="E88" s="84"/>
      <c r="F88" s="84"/>
      <c r="G88" s="84"/>
      <c r="H88" s="84"/>
      <c r="I88" s="84"/>
      <c r="J88" s="84"/>
      <c r="K88" s="84"/>
      <c r="L88" s="84"/>
      <c r="M88" s="84"/>
      <c r="N88" s="84"/>
      <c r="O88" s="84"/>
      <c r="P88" s="84"/>
      <c r="Q88" s="84"/>
      <c r="R88" s="84"/>
      <c r="S88" s="84"/>
      <c r="T88" s="84"/>
      <c r="U88" s="84"/>
      <c r="V88" s="84"/>
      <c r="W88" s="84"/>
      <c r="X88" s="84"/>
    </row>
    <row r="89" spans="1:24" ht="15.75" customHeight="1">
      <c r="A89" s="397"/>
      <c r="B89" s="397"/>
      <c r="C89" s="84"/>
      <c r="D89" s="84"/>
      <c r="E89" s="84"/>
      <c r="F89" s="84"/>
      <c r="G89" s="84"/>
      <c r="H89" s="84"/>
      <c r="I89" s="84"/>
      <c r="J89" s="84"/>
      <c r="K89" s="84"/>
      <c r="L89" s="84"/>
      <c r="M89" s="84"/>
      <c r="N89" s="84"/>
      <c r="O89" s="84"/>
      <c r="P89" s="84"/>
      <c r="Q89" s="84"/>
      <c r="R89" s="84"/>
      <c r="S89" s="84"/>
      <c r="T89" s="84"/>
      <c r="U89" s="84"/>
      <c r="V89" s="84"/>
      <c r="W89" s="84"/>
      <c r="X89" s="84"/>
    </row>
    <row r="90" spans="1:24" ht="15.75" customHeight="1">
      <c r="A90" s="397"/>
      <c r="B90" s="397"/>
      <c r="C90" s="84"/>
      <c r="D90" s="84"/>
      <c r="E90" s="84"/>
      <c r="F90" s="84"/>
      <c r="G90" s="84"/>
      <c r="H90" s="84"/>
      <c r="I90" s="84"/>
      <c r="J90" s="84"/>
      <c r="K90" s="84"/>
      <c r="L90" s="84"/>
      <c r="M90" s="84"/>
      <c r="N90" s="84"/>
      <c r="O90" s="84"/>
      <c r="P90" s="84"/>
      <c r="Q90" s="84"/>
      <c r="R90" s="84"/>
      <c r="S90" s="84"/>
      <c r="T90" s="84"/>
      <c r="U90" s="84"/>
      <c r="V90" s="84"/>
      <c r="W90" s="84"/>
      <c r="X90" s="84"/>
    </row>
    <row r="91" spans="1:24" ht="15.75" customHeight="1">
      <c r="A91" s="397"/>
      <c r="B91" s="397"/>
      <c r="C91" s="84"/>
      <c r="D91" s="84"/>
      <c r="E91" s="84"/>
      <c r="F91" s="84"/>
      <c r="G91" s="84"/>
      <c r="H91" s="84"/>
      <c r="I91" s="84"/>
      <c r="J91" s="84"/>
      <c r="K91" s="84"/>
      <c r="L91" s="84"/>
      <c r="M91" s="84"/>
      <c r="N91" s="84"/>
      <c r="O91" s="84"/>
      <c r="P91" s="84"/>
      <c r="Q91" s="84"/>
      <c r="R91" s="84"/>
      <c r="S91" s="84"/>
      <c r="T91" s="84"/>
      <c r="U91" s="84"/>
      <c r="V91" s="84"/>
      <c r="W91" s="84"/>
      <c r="X91" s="84"/>
    </row>
    <row r="92" spans="1:24" ht="15.75" customHeight="1">
      <c r="A92" s="397"/>
      <c r="B92" s="397"/>
      <c r="C92" s="84"/>
      <c r="D92" s="84"/>
      <c r="E92" s="84"/>
      <c r="F92" s="84"/>
      <c r="G92" s="84"/>
      <c r="H92" s="84"/>
      <c r="I92" s="84"/>
      <c r="J92" s="84"/>
      <c r="K92" s="84"/>
      <c r="L92" s="84"/>
      <c r="M92" s="84"/>
      <c r="N92" s="84"/>
      <c r="O92" s="84"/>
      <c r="P92" s="84"/>
      <c r="Q92" s="84"/>
      <c r="R92" s="84"/>
      <c r="S92" s="84"/>
      <c r="T92" s="84"/>
      <c r="U92" s="84"/>
      <c r="V92" s="84"/>
      <c r="W92" s="84"/>
      <c r="X92" s="84"/>
    </row>
    <row r="93" spans="1:24" ht="15.75" customHeight="1">
      <c r="A93" s="397"/>
      <c r="B93" s="397"/>
      <c r="C93" s="84"/>
      <c r="D93" s="84"/>
      <c r="E93" s="84"/>
      <c r="F93" s="84"/>
      <c r="G93" s="84"/>
      <c r="H93" s="84"/>
      <c r="I93" s="84"/>
      <c r="J93" s="84"/>
      <c r="K93" s="84"/>
      <c r="L93" s="84"/>
      <c r="M93" s="84"/>
      <c r="N93" s="84"/>
      <c r="O93" s="84"/>
      <c r="P93" s="84"/>
      <c r="Q93" s="84"/>
      <c r="R93" s="84"/>
      <c r="S93" s="84"/>
      <c r="T93" s="84"/>
      <c r="U93" s="84"/>
      <c r="V93" s="84"/>
      <c r="W93" s="84"/>
      <c r="X93" s="84"/>
    </row>
    <row r="94" spans="1:24" ht="15.75" customHeight="1">
      <c r="A94" s="397"/>
      <c r="B94" s="397"/>
      <c r="C94" s="84"/>
      <c r="D94" s="84"/>
      <c r="E94" s="84"/>
      <c r="F94" s="84"/>
      <c r="G94" s="84"/>
      <c r="H94" s="84"/>
      <c r="I94" s="84"/>
      <c r="J94" s="84"/>
      <c r="K94" s="84"/>
      <c r="L94" s="84"/>
      <c r="M94" s="84"/>
      <c r="N94" s="84"/>
      <c r="O94" s="84"/>
      <c r="P94" s="84"/>
      <c r="Q94" s="84"/>
      <c r="R94" s="84"/>
      <c r="S94" s="84"/>
      <c r="T94" s="84"/>
      <c r="U94" s="84"/>
      <c r="V94" s="84"/>
      <c r="W94" s="84"/>
      <c r="X94" s="84"/>
    </row>
    <row r="95" spans="1:24" ht="15.75" customHeight="1">
      <c r="A95" s="397"/>
      <c r="B95" s="397"/>
      <c r="C95" s="84"/>
      <c r="D95" s="84"/>
      <c r="E95" s="84"/>
      <c r="F95" s="84"/>
      <c r="G95" s="84"/>
      <c r="H95" s="84"/>
      <c r="I95" s="84"/>
      <c r="J95" s="84"/>
      <c r="K95" s="84"/>
      <c r="L95" s="84"/>
      <c r="M95" s="84"/>
      <c r="N95" s="84"/>
      <c r="O95" s="84"/>
      <c r="P95" s="84"/>
      <c r="Q95" s="84"/>
      <c r="R95" s="84"/>
      <c r="S95" s="84"/>
      <c r="T95" s="84"/>
      <c r="U95" s="84"/>
      <c r="V95" s="84"/>
      <c r="W95" s="84"/>
      <c r="X95" s="84"/>
    </row>
    <row r="96" spans="1:24" ht="15.75" customHeight="1">
      <c r="A96" s="397"/>
      <c r="B96" s="397"/>
      <c r="C96" s="84"/>
      <c r="D96" s="84"/>
      <c r="E96" s="84"/>
      <c r="F96" s="84"/>
      <c r="G96" s="84"/>
      <c r="H96" s="84"/>
      <c r="I96" s="84"/>
      <c r="J96" s="84"/>
      <c r="K96" s="84"/>
      <c r="L96" s="84"/>
      <c r="M96" s="84"/>
      <c r="N96" s="84"/>
      <c r="O96" s="84"/>
      <c r="P96" s="84"/>
      <c r="Q96" s="84"/>
      <c r="R96" s="84"/>
      <c r="S96" s="84"/>
      <c r="T96" s="84"/>
      <c r="U96" s="84"/>
      <c r="V96" s="84"/>
      <c r="W96" s="84"/>
      <c r="X96" s="84"/>
    </row>
    <row r="97" spans="1:24" ht="15.75" customHeight="1">
      <c r="A97" s="397"/>
      <c r="B97" s="397"/>
      <c r="C97" s="84"/>
      <c r="D97" s="84"/>
      <c r="E97" s="84"/>
      <c r="F97" s="84"/>
      <c r="G97" s="84"/>
      <c r="H97" s="84"/>
      <c r="I97" s="84"/>
      <c r="J97" s="84"/>
      <c r="K97" s="84"/>
      <c r="L97" s="84"/>
      <c r="M97" s="84"/>
      <c r="N97" s="84"/>
      <c r="O97" s="84"/>
      <c r="P97" s="84"/>
      <c r="Q97" s="84"/>
      <c r="R97" s="84"/>
      <c r="S97" s="84"/>
      <c r="T97" s="84"/>
      <c r="U97" s="84"/>
      <c r="V97" s="84"/>
      <c r="W97" s="84"/>
      <c r="X97" s="84"/>
    </row>
    <row r="98" spans="1:24" ht="15.75" customHeight="1">
      <c r="A98" s="397"/>
      <c r="B98" s="397"/>
      <c r="C98" s="84"/>
      <c r="D98" s="84"/>
      <c r="E98" s="84"/>
      <c r="F98" s="84"/>
      <c r="G98" s="84"/>
      <c r="H98" s="84"/>
      <c r="I98" s="84"/>
      <c r="J98" s="84"/>
      <c r="K98" s="84"/>
      <c r="L98" s="84"/>
      <c r="M98" s="84"/>
      <c r="N98" s="84"/>
      <c r="O98" s="84"/>
      <c r="P98" s="84"/>
      <c r="Q98" s="84"/>
      <c r="R98" s="84"/>
      <c r="S98" s="84"/>
      <c r="T98" s="84"/>
      <c r="U98" s="84"/>
      <c r="V98" s="84"/>
      <c r="W98" s="84"/>
      <c r="X98" s="84"/>
    </row>
    <row r="99" spans="1:24" ht="15.75" customHeight="1">
      <c r="A99" s="397"/>
      <c r="B99" s="397"/>
      <c r="C99" s="84"/>
      <c r="D99" s="84"/>
      <c r="E99" s="84"/>
      <c r="F99" s="84"/>
      <c r="G99" s="84"/>
      <c r="H99" s="84"/>
      <c r="I99" s="84"/>
      <c r="J99" s="84"/>
      <c r="K99" s="84"/>
      <c r="L99" s="84"/>
      <c r="M99" s="84"/>
      <c r="N99" s="84"/>
      <c r="O99" s="84"/>
      <c r="P99" s="84"/>
      <c r="Q99" s="84"/>
      <c r="R99" s="84"/>
      <c r="S99" s="84"/>
      <c r="T99" s="84"/>
      <c r="U99" s="84"/>
      <c r="V99" s="84"/>
      <c r="W99" s="84"/>
      <c r="X99" s="84"/>
    </row>
    <row r="100" spans="1:24" ht="15.75" customHeight="1">
      <c r="A100" s="397"/>
      <c r="B100" s="397"/>
      <c r="C100" s="84"/>
      <c r="D100" s="84"/>
      <c r="E100" s="84"/>
      <c r="F100" s="84"/>
      <c r="G100" s="84"/>
      <c r="H100" s="84"/>
      <c r="I100" s="84"/>
      <c r="J100" s="84"/>
      <c r="K100" s="84"/>
      <c r="L100" s="84"/>
      <c r="M100" s="84"/>
      <c r="N100" s="84"/>
      <c r="O100" s="84"/>
      <c r="P100" s="84"/>
      <c r="Q100" s="84"/>
      <c r="R100" s="84"/>
      <c r="S100" s="84"/>
      <c r="T100" s="84"/>
      <c r="U100" s="84"/>
      <c r="V100" s="84"/>
      <c r="W100" s="84"/>
      <c r="X100" s="84"/>
    </row>
    <row r="101" spans="1:24" ht="15.75" customHeight="1">
      <c r="A101" s="397"/>
      <c r="B101" s="397"/>
      <c r="C101" s="84"/>
      <c r="D101" s="84"/>
      <c r="E101" s="84"/>
      <c r="F101" s="84"/>
      <c r="G101" s="84"/>
      <c r="H101" s="84"/>
      <c r="I101" s="84"/>
      <c r="J101" s="84"/>
      <c r="K101" s="84"/>
      <c r="L101" s="84"/>
      <c r="M101" s="84"/>
      <c r="N101" s="84"/>
      <c r="O101" s="84"/>
      <c r="P101" s="84"/>
      <c r="Q101" s="84"/>
      <c r="R101" s="84"/>
      <c r="S101" s="84"/>
      <c r="T101" s="84"/>
      <c r="U101" s="84"/>
      <c r="V101" s="84"/>
      <c r="W101" s="84"/>
      <c r="X101" s="84"/>
    </row>
    <row r="102" spans="1:24" ht="15.75" customHeight="1">
      <c r="A102" s="397"/>
      <c r="B102" s="397"/>
      <c r="C102" s="84"/>
      <c r="D102" s="84"/>
      <c r="E102" s="84"/>
      <c r="F102" s="84"/>
      <c r="G102" s="84"/>
      <c r="H102" s="84"/>
      <c r="I102" s="84"/>
      <c r="J102" s="84"/>
      <c r="K102" s="84"/>
      <c r="L102" s="84"/>
      <c r="M102" s="84"/>
      <c r="N102" s="84"/>
      <c r="O102" s="84"/>
      <c r="P102" s="84"/>
      <c r="Q102" s="84"/>
      <c r="R102" s="84"/>
      <c r="S102" s="84"/>
      <c r="T102" s="84"/>
      <c r="U102" s="84"/>
      <c r="V102" s="84"/>
      <c r="W102" s="84"/>
      <c r="X102" s="84"/>
    </row>
    <row r="103" spans="1:24" ht="15.75" customHeight="1">
      <c r="A103" s="397"/>
      <c r="B103" s="397"/>
      <c r="C103" s="84"/>
      <c r="D103" s="84"/>
      <c r="E103" s="84"/>
      <c r="F103" s="84"/>
      <c r="G103" s="84"/>
      <c r="H103" s="84"/>
      <c r="I103" s="84"/>
      <c r="J103" s="84"/>
      <c r="K103" s="84"/>
      <c r="L103" s="84"/>
      <c r="M103" s="84"/>
      <c r="N103" s="84"/>
      <c r="O103" s="84"/>
      <c r="P103" s="84"/>
      <c r="Q103" s="84"/>
      <c r="R103" s="84"/>
      <c r="S103" s="84"/>
      <c r="T103" s="84"/>
      <c r="U103" s="84"/>
      <c r="V103" s="84"/>
      <c r="W103" s="84"/>
      <c r="X103" s="84"/>
    </row>
    <row r="104" spans="1:24" ht="15.75" customHeight="1">
      <c r="A104" s="397"/>
      <c r="B104" s="397"/>
      <c r="C104" s="84"/>
      <c r="D104" s="84"/>
      <c r="E104" s="84"/>
      <c r="F104" s="84"/>
      <c r="G104" s="84"/>
      <c r="H104" s="84"/>
      <c r="I104" s="84"/>
      <c r="J104" s="84"/>
      <c r="K104" s="84"/>
      <c r="L104" s="84"/>
      <c r="M104" s="84"/>
      <c r="N104" s="84"/>
      <c r="O104" s="84"/>
      <c r="P104" s="84"/>
      <c r="Q104" s="84"/>
      <c r="R104" s="84"/>
      <c r="S104" s="84"/>
      <c r="T104" s="84"/>
      <c r="U104" s="84"/>
      <c r="V104" s="84"/>
      <c r="W104" s="84"/>
      <c r="X104" s="84"/>
    </row>
    <row r="105" spans="1:24" ht="15.75" customHeight="1">
      <c r="A105" s="397"/>
      <c r="B105" s="397"/>
      <c r="C105" s="84"/>
      <c r="D105" s="84"/>
      <c r="E105" s="84"/>
      <c r="F105" s="84"/>
      <c r="G105" s="84"/>
      <c r="H105" s="84"/>
      <c r="I105" s="84"/>
      <c r="J105" s="84"/>
      <c r="K105" s="84"/>
      <c r="L105" s="84"/>
      <c r="M105" s="84"/>
      <c r="N105" s="84"/>
      <c r="O105" s="84"/>
      <c r="P105" s="84"/>
      <c r="Q105" s="84"/>
      <c r="R105" s="84"/>
      <c r="S105" s="84"/>
      <c r="T105" s="84"/>
      <c r="U105" s="84"/>
      <c r="V105" s="84"/>
      <c r="W105" s="84"/>
      <c r="X105" s="84"/>
    </row>
    <row r="106" spans="1:24" ht="15.75" customHeight="1">
      <c r="A106" s="397"/>
      <c r="B106" s="397"/>
      <c r="C106" s="84"/>
      <c r="D106" s="84"/>
      <c r="E106" s="84"/>
      <c r="F106" s="84"/>
      <c r="G106" s="84"/>
      <c r="H106" s="84"/>
      <c r="I106" s="84"/>
      <c r="J106" s="84"/>
      <c r="K106" s="84"/>
      <c r="L106" s="84"/>
      <c r="M106" s="84"/>
      <c r="N106" s="84"/>
      <c r="O106" s="84"/>
      <c r="P106" s="84"/>
      <c r="Q106" s="84"/>
      <c r="R106" s="84"/>
      <c r="S106" s="84"/>
      <c r="T106" s="84"/>
      <c r="U106" s="84"/>
      <c r="V106" s="84"/>
      <c r="W106" s="84"/>
      <c r="X106" s="84"/>
    </row>
    <row r="107" spans="1:24" ht="15.75" customHeight="1">
      <c r="A107" s="397"/>
      <c r="B107" s="397"/>
      <c r="C107" s="84"/>
      <c r="D107" s="84"/>
      <c r="E107" s="84"/>
      <c r="F107" s="84"/>
      <c r="G107" s="84"/>
      <c r="H107" s="84"/>
      <c r="I107" s="84"/>
      <c r="J107" s="84"/>
      <c r="K107" s="84"/>
      <c r="L107" s="84"/>
      <c r="M107" s="84"/>
      <c r="N107" s="84"/>
      <c r="O107" s="84"/>
      <c r="P107" s="84"/>
      <c r="Q107" s="84"/>
      <c r="R107" s="84"/>
      <c r="S107" s="84"/>
      <c r="T107" s="84"/>
      <c r="U107" s="84"/>
      <c r="V107" s="84"/>
      <c r="W107" s="84"/>
      <c r="X107" s="84"/>
    </row>
    <row r="108" spans="1:24" ht="15.75" customHeight="1">
      <c r="A108" s="397"/>
      <c r="B108" s="397"/>
      <c r="C108" s="84"/>
      <c r="D108" s="84"/>
      <c r="E108" s="84"/>
      <c r="F108" s="84"/>
      <c r="G108" s="84"/>
      <c r="H108" s="84"/>
      <c r="I108" s="84"/>
      <c r="J108" s="84"/>
      <c r="K108" s="84"/>
      <c r="L108" s="84"/>
      <c r="M108" s="84"/>
      <c r="N108" s="84"/>
      <c r="O108" s="84"/>
      <c r="P108" s="84"/>
      <c r="Q108" s="84"/>
      <c r="R108" s="84"/>
      <c r="S108" s="84"/>
      <c r="T108" s="84"/>
      <c r="U108" s="84"/>
      <c r="V108" s="84"/>
      <c r="W108" s="84"/>
      <c r="X108" s="84"/>
    </row>
    <row r="109" spans="1:24" ht="15.75" customHeight="1">
      <c r="A109" s="397"/>
      <c r="B109" s="397"/>
      <c r="C109" s="84"/>
      <c r="D109" s="84"/>
      <c r="E109" s="84"/>
      <c r="F109" s="84"/>
      <c r="G109" s="84"/>
      <c r="H109" s="84"/>
      <c r="I109" s="84"/>
      <c r="J109" s="84"/>
      <c r="K109" s="84"/>
      <c r="L109" s="84"/>
      <c r="M109" s="84"/>
      <c r="N109" s="84"/>
      <c r="O109" s="84"/>
      <c r="P109" s="84"/>
      <c r="Q109" s="84"/>
      <c r="R109" s="84"/>
      <c r="S109" s="84"/>
      <c r="T109" s="84"/>
      <c r="U109" s="84"/>
      <c r="V109" s="84"/>
      <c r="W109" s="84"/>
      <c r="X109" s="84"/>
    </row>
    <row r="110" spans="1:24" ht="15.75" customHeight="1">
      <c r="A110" s="397"/>
      <c r="B110" s="397"/>
      <c r="C110" s="84"/>
      <c r="D110" s="84"/>
      <c r="E110" s="84"/>
      <c r="F110" s="84"/>
      <c r="G110" s="84"/>
      <c r="H110" s="84"/>
      <c r="I110" s="84"/>
      <c r="J110" s="84"/>
      <c r="K110" s="84"/>
      <c r="L110" s="84"/>
      <c r="M110" s="84"/>
      <c r="N110" s="84"/>
      <c r="O110" s="84"/>
      <c r="P110" s="84"/>
      <c r="Q110" s="84"/>
      <c r="R110" s="84"/>
      <c r="S110" s="84"/>
      <c r="T110" s="84"/>
      <c r="U110" s="84"/>
      <c r="V110" s="84"/>
      <c r="W110" s="84"/>
      <c r="X110" s="84"/>
    </row>
    <row r="111" spans="1:24" ht="15.75" customHeight="1">
      <c r="A111" s="397"/>
      <c r="B111" s="397"/>
      <c r="C111" s="84"/>
      <c r="D111" s="84"/>
      <c r="E111" s="84"/>
      <c r="F111" s="84"/>
      <c r="G111" s="84"/>
      <c r="H111" s="84"/>
      <c r="I111" s="84"/>
      <c r="J111" s="84"/>
      <c r="K111" s="84"/>
      <c r="L111" s="84"/>
      <c r="M111" s="84"/>
      <c r="N111" s="84"/>
      <c r="O111" s="84"/>
      <c r="P111" s="84"/>
      <c r="Q111" s="84"/>
      <c r="R111" s="84"/>
      <c r="S111" s="84"/>
      <c r="T111" s="84"/>
      <c r="U111" s="84"/>
      <c r="V111" s="84"/>
      <c r="W111" s="84"/>
      <c r="X111" s="84"/>
    </row>
    <row r="112" spans="1:24" ht="15.75" customHeight="1">
      <c r="A112" s="397"/>
      <c r="B112" s="397"/>
      <c r="C112" s="84"/>
      <c r="D112" s="84"/>
      <c r="E112" s="84"/>
      <c r="F112" s="84"/>
      <c r="G112" s="84"/>
      <c r="H112" s="84"/>
      <c r="I112" s="84"/>
      <c r="J112" s="84"/>
      <c r="K112" s="84"/>
      <c r="L112" s="84"/>
      <c r="M112" s="84"/>
      <c r="N112" s="84"/>
      <c r="O112" s="84"/>
      <c r="P112" s="84"/>
      <c r="Q112" s="84"/>
      <c r="R112" s="84"/>
      <c r="S112" s="84"/>
      <c r="T112" s="84"/>
      <c r="U112" s="84"/>
      <c r="V112" s="84"/>
      <c r="W112" s="84"/>
      <c r="X112" s="84"/>
    </row>
    <row r="113" spans="1:24" ht="15.75" customHeight="1">
      <c r="A113" s="397"/>
      <c r="B113" s="397"/>
      <c r="C113" s="84"/>
      <c r="D113" s="84"/>
      <c r="E113" s="84"/>
      <c r="F113" s="84"/>
      <c r="G113" s="84"/>
      <c r="H113" s="84"/>
      <c r="I113" s="84"/>
      <c r="J113" s="84"/>
      <c r="K113" s="84"/>
      <c r="L113" s="84"/>
      <c r="M113" s="84"/>
      <c r="N113" s="84"/>
      <c r="O113" s="84"/>
      <c r="P113" s="84"/>
      <c r="Q113" s="84"/>
      <c r="R113" s="84"/>
      <c r="S113" s="84"/>
      <c r="T113" s="84"/>
      <c r="U113" s="84"/>
      <c r="V113" s="84"/>
      <c r="W113" s="84"/>
      <c r="X113" s="84"/>
    </row>
    <row r="114" spans="1:24" ht="15.75" customHeight="1">
      <c r="A114" s="397"/>
      <c r="B114" s="397"/>
      <c r="C114" s="84"/>
      <c r="D114" s="84"/>
      <c r="E114" s="84"/>
      <c r="F114" s="84"/>
      <c r="G114" s="84"/>
      <c r="H114" s="84"/>
      <c r="I114" s="84"/>
      <c r="J114" s="84"/>
      <c r="K114" s="84"/>
      <c r="L114" s="84"/>
      <c r="M114" s="84"/>
      <c r="N114" s="84"/>
      <c r="O114" s="84"/>
      <c r="P114" s="84"/>
      <c r="Q114" s="84"/>
      <c r="R114" s="84"/>
      <c r="S114" s="84"/>
      <c r="T114" s="84"/>
      <c r="U114" s="84"/>
      <c r="V114" s="84"/>
      <c r="W114" s="84"/>
      <c r="X114" s="84"/>
    </row>
    <row r="115" spans="1:24" ht="15.75" customHeight="1">
      <c r="A115" s="397"/>
      <c r="B115" s="397"/>
      <c r="C115" s="84"/>
      <c r="D115" s="84"/>
      <c r="E115" s="84"/>
      <c r="F115" s="84"/>
      <c r="G115" s="84"/>
      <c r="H115" s="84"/>
      <c r="I115" s="84"/>
      <c r="J115" s="84"/>
      <c r="K115" s="84"/>
      <c r="L115" s="84"/>
      <c r="M115" s="84"/>
      <c r="N115" s="84"/>
      <c r="O115" s="84"/>
      <c r="P115" s="84"/>
      <c r="Q115" s="84"/>
      <c r="R115" s="84"/>
      <c r="S115" s="84"/>
      <c r="T115" s="84"/>
      <c r="U115" s="84"/>
      <c r="V115" s="84"/>
      <c r="W115" s="84"/>
      <c r="X115" s="84"/>
    </row>
    <row r="116" spans="1:24" ht="15.75" customHeight="1">
      <c r="A116" s="397"/>
      <c r="B116" s="397"/>
      <c r="C116" s="84"/>
      <c r="D116" s="84"/>
      <c r="E116" s="84"/>
      <c r="F116" s="84"/>
      <c r="G116" s="84"/>
      <c r="H116" s="84"/>
      <c r="I116" s="84"/>
      <c r="J116" s="84"/>
      <c r="K116" s="84"/>
      <c r="L116" s="84"/>
      <c r="M116" s="84"/>
      <c r="N116" s="84"/>
      <c r="O116" s="84"/>
      <c r="P116" s="84"/>
      <c r="Q116" s="84"/>
      <c r="R116" s="84"/>
      <c r="S116" s="84"/>
      <c r="T116" s="84"/>
      <c r="U116" s="84"/>
      <c r="V116" s="84"/>
      <c r="W116" s="84"/>
      <c r="X116" s="84"/>
    </row>
    <row r="117" spans="1:24" ht="15.75" customHeight="1">
      <c r="A117" s="397"/>
      <c r="B117" s="397"/>
      <c r="C117" s="84"/>
      <c r="D117" s="84"/>
      <c r="E117" s="84"/>
      <c r="F117" s="84"/>
      <c r="G117" s="84"/>
      <c r="H117" s="84"/>
      <c r="I117" s="84"/>
      <c r="J117" s="84"/>
      <c r="K117" s="84"/>
      <c r="L117" s="84"/>
      <c r="M117" s="84"/>
      <c r="N117" s="84"/>
      <c r="O117" s="84"/>
      <c r="P117" s="84"/>
      <c r="Q117" s="84"/>
      <c r="R117" s="84"/>
      <c r="S117" s="84"/>
      <c r="T117" s="84"/>
      <c r="U117" s="84"/>
      <c r="V117" s="84"/>
      <c r="W117" s="84"/>
      <c r="X117" s="84"/>
    </row>
    <row r="118" spans="1:24" ht="15.75" customHeight="1">
      <c r="A118" s="397"/>
      <c r="B118" s="397"/>
      <c r="C118" s="84"/>
      <c r="D118" s="84"/>
      <c r="E118" s="84"/>
      <c r="F118" s="84"/>
      <c r="G118" s="84"/>
      <c r="H118" s="84"/>
      <c r="I118" s="84"/>
      <c r="J118" s="84"/>
      <c r="K118" s="84"/>
      <c r="L118" s="84"/>
      <c r="M118" s="84"/>
      <c r="N118" s="84"/>
      <c r="O118" s="84"/>
      <c r="P118" s="84"/>
      <c r="Q118" s="84"/>
      <c r="R118" s="84"/>
      <c r="S118" s="84"/>
      <c r="T118" s="84"/>
      <c r="U118" s="84"/>
      <c r="V118" s="84"/>
      <c r="W118" s="84"/>
      <c r="X118" s="84"/>
    </row>
    <row r="119" spans="1:24" ht="15.75" customHeight="1">
      <c r="A119" s="397"/>
      <c r="B119" s="397"/>
      <c r="C119" s="84"/>
      <c r="D119" s="84"/>
      <c r="E119" s="84"/>
      <c r="F119" s="84"/>
      <c r="G119" s="84"/>
      <c r="H119" s="84"/>
      <c r="I119" s="84"/>
      <c r="J119" s="84"/>
      <c r="K119" s="84"/>
      <c r="L119" s="84"/>
      <c r="M119" s="84"/>
      <c r="N119" s="84"/>
      <c r="O119" s="84"/>
      <c r="P119" s="84"/>
      <c r="Q119" s="84"/>
      <c r="R119" s="84"/>
      <c r="S119" s="84"/>
      <c r="T119" s="84"/>
      <c r="U119" s="84"/>
      <c r="V119" s="84"/>
      <c r="W119" s="84"/>
      <c r="X119" s="84"/>
    </row>
    <row r="120" spans="1:24" ht="15.75" customHeight="1">
      <c r="A120" s="397"/>
      <c r="B120" s="397"/>
      <c r="C120" s="84"/>
      <c r="D120" s="84"/>
      <c r="E120" s="84"/>
      <c r="F120" s="84"/>
      <c r="G120" s="84"/>
      <c r="H120" s="84"/>
      <c r="I120" s="84"/>
      <c r="J120" s="84"/>
      <c r="K120" s="84"/>
      <c r="L120" s="84"/>
      <c r="M120" s="84"/>
      <c r="N120" s="84"/>
      <c r="O120" s="84"/>
      <c r="P120" s="84"/>
      <c r="Q120" s="84"/>
      <c r="R120" s="84"/>
      <c r="S120" s="84"/>
      <c r="T120" s="84"/>
      <c r="U120" s="84"/>
      <c r="V120" s="84"/>
      <c r="W120" s="84"/>
      <c r="X120" s="84"/>
    </row>
    <row r="121" spans="1:24" ht="15.75" customHeight="1">
      <c r="A121" s="397"/>
      <c r="B121" s="397"/>
      <c r="C121" s="84"/>
      <c r="D121" s="84"/>
      <c r="E121" s="84"/>
      <c r="F121" s="84"/>
      <c r="G121" s="84"/>
      <c r="H121" s="84"/>
      <c r="I121" s="84"/>
      <c r="J121" s="84"/>
      <c r="K121" s="84"/>
      <c r="L121" s="84"/>
      <c r="M121" s="84"/>
      <c r="N121" s="84"/>
      <c r="O121" s="84"/>
      <c r="P121" s="84"/>
      <c r="Q121" s="84"/>
      <c r="R121" s="84"/>
      <c r="S121" s="84"/>
      <c r="T121" s="84"/>
      <c r="U121" s="84"/>
      <c r="V121" s="84"/>
      <c r="W121" s="84"/>
      <c r="X121" s="84"/>
    </row>
    <row r="122" spans="1:24" ht="15.75" customHeight="1">
      <c r="A122" s="397"/>
      <c r="B122" s="397"/>
      <c r="C122" s="84"/>
      <c r="D122" s="84"/>
      <c r="E122" s="84"/>
      <c r="F122" s="84"/>
      <c r="G122" s="84"/>
      <c r="H122" s="84"/>
      <c r="I122" s="84"/>
      <c r="J122" s="84"/>
      <c r="K122" s="84"/>
      <c r="L122" s="84"/>
      <c r="M122" s="84"/>
      <c r="N122" s="84"/>
      <c r="O122" s="84"/>
      <c r="P122" s="84"/>
      <c r="Q122" s="84"/>
      <c r="R122" s="84"/>
      <c r="S122" s="84"/>
      <c r="T122" s="84"/>
      <c r="U122" s="84"/>
      <c r="V122" s="84"/>
      <c r="W122" s="84"/>
      <c r="X122" s="84"/>
    </row>
    <row r="123" spans="1:24" ht="15.75" customHeight="1">
      <c r="A123" s="397"/>
      <c r="B123" s="397"/>
      <c r="C123" s="84"/>
      <c r="D123" s="84"/>
      <c r="E123" s="84"/>
      <c r="F123" s="84"/>
      <c r="G123" s="84"/>
      <c r="H123" s="84"/>
      <c r="I123" s="84"/>
      <c r="J123" s="84"/>
      <c r="K123" s="84"/>
      <c r="L123" s="84"/>
      <c r="M123" s="84"/>
      <c r="N123" s="84"/>
      <c r="O123" s="84"/>
      <c r="P123" s="84"/>
      <c r="Q123" s="84"/>
      <c r="R123" s="84"/>
      <c r="S123" s="84"/>
      <c r="T123" s="84"/>
      <c r="U123" s="84"/>
      <c r="V123" s="84"/>
      <c r="W123" s="84"/>
      <c r="X123" s="84"/>
    </row>
    <row r="124" spans="1:24" ht="15.75" customHeight="1">
      <c r="A124" s="397"/>
      <c r="B124" s="397"/>
      <c r="C124" s="84"/>
      <c r="D124" s="84"/>
      <c r="E124" s="84"/>
      <c r="F124" s="84"/>
      <c r="G124" s="84"/>
      <c r="H124" s="84"/>
      <c r="I124" s="84"/>
      <c r="J124" s="84"/>
      <c r="K124" s="84"/>
      <c r="L124" s="84"/>
      <c r="M124" s="84"/>
      <c r="N124" s="84"/>
      <c r="O124" s="84"/>
      <c r="P124" s="84"/>
      <c r="Q124" s="84"/>
      <c r="R124" s="84"/>
      <c r="S124" s="84"/>
      <c r="T124" s="84"/>
      <c r="U124" s="84"/>
      <c r="V124" s="84"/>
      <c r="W124" s="84"/>
      <c r="X124" s="84"/>
    </row>
    <row r="125" spans="1:24" ht="15.75" customHeight="1">
      <c r="A125" s="397"/>
      <c r="B125" s="397"/>
      <c r="C125" s="84"/>
      <c r="D125" s="84"/>
      <c r="E125" s="84"/>
      <c r="F125" s="84"/>
      <c r="G125" s="84"/>
      <c r="H125" s="84"/>
      <c r="I125" s="84"/>
      <c r="J125" s="84"/>
      <c r="K125" s="84"/>
      <c r="L125" s="84"/>
      <c r="M125" s="84"/>
      <c r="N125" s="84"/>
      <c r="O125" s="84"/>
      <c r="P125" s="84"/>
      <c r="Q125" s="84"/>
      <c r="R125" s="84"/>
      <c r="S125" s="84"/>
      <c r="T125" s="84"/>
      <c r="U125" s="84"/>
      <c r="V125" s="84"/>
      <c r="W125" s="84"/>
      <c r="X125" s="84"/>
    </row>
    <row r="126" spans="1:24" ht="15.75" customHeight="1">
      <c r="A126" s="397"/>
      <c r="B126" s="397"/>
      <c r="C126" s="84"/>
      <c r="D126" s="84"/>
      <c r="E126" s="84"/>
      <c r="F126" s="84"/>
      <c r="G126" s="84"/>
      <c r="H126" s="84"/>
      <c r="I126" s="84"/>
      <c r="J126" s="84"/>
      <c r="K126" s="84"/>
      <c r="L126" s="84"/>
      <c r="M126" s="84"/>
      <c r="N126" s="84"/>
      <c r="O126" s="84"/>
      <c r="P126" s="84"/>
      <c r="Q126" s="84"/>
      <c r="R126" s="84"/>
      <c r="S126" s="84"/>
      <c r="T126" s="84"/>
      <c r="U126" s="84"/>
      <c r="V126" s="84"/>
      <c r="W126" s="84"/>
      <c r="X126" s="84"/>
    </row>
    <row r="127" spans="1:24" ht="15.75" customHeight="1">
      <c r="A127" s="397"/>
      <c r="B127" s="397"/>
      <c r="C127" s="84"/>
      <c r="D127" s="84"/>
      <c r="E127" s="84"/>
      <c r="F127" s="84"/>
      <c r="G127" s="84"/>
      <c r="H127" s="84"/>
      <c r="I127" s="84"/>
      <c r="J127" s="84"/>
      <c r="K127" s="84"/>
      <c r="L127" s="84"/>
      <c r="M127" s="84"/>
      <c r="N127" s="84"/>
      <c r="O127" s="84"/>
      <c r="P127" s="84"/>
      <c r="Q127" s="84"/>
      <c r="R127" s="84"/>
      <c r="S127" s="84"/>
      <c r="T127" s="84"/>
      <c r="U127" s="84"/>
      <c r="V127" s="84"/>
      <c r="W127" s="84"/>
      <c r="X127" s="84"/>
    </row>
    <row r="128" spans="1:24" ht="15.75" customHeight="1">
      <c r="A128" s="397"/>
      <c r="B128" s="397"/>
      <c r="C128" s="84"/>
      <c r="D128" s="84"/>
      <c r="E128" s="84"/>
      <c r="F128" s="84"/>
      <c r="G128" s="84"/>
      <c r="H128" s="84"/>
      <c r="I128" s="84"/>
      <c r="J128" s="84"/>
      <c r="K128" s="84"/>
      <c r="L128" s="84"/>
      <c r="M128" s="84"/>
      <c r="N128" s="84"/>
      <c r="O128" s="84"/>
      <c r="P128" s="84"/>
      <c r="Q128" s="84"/>
      <c r="R128" s="84"/>
      <c r="S128" s="84"/>
      <c r="T128" s="84"/>
      <c r="U128" s="84"/>
      <c r="V128" s="84"/>
      <c r="W128" s="84"/>
      <c r="X128" s="84"/>
    </row>
    <row r="129" spans="1:24" ht="15.75" customHeight="1">
      <c r="A129" s="397"/>
      <c r="B129" s="397"/>
      <c r="C129" s="84"/>
      <c r="D129" s="84"/>
      <c r="E129" s="84"/>
      <c r="F129" s="84"/>
      <c r="G129" s="84"/>
      <c r="H129" s="84"/>
      <c r="I129" s="84"/>
      <c r="J129" s="84"/>
      <c r="K129" s="84"/>
      <c r="L129" s="84"/>
      <c r="M129" s="84"/>
      <c r="N129" s="84"/>
      <c r="O129" s="84"/>
      <c r="P129" s="84"/>
      <c r="Q129" s="84"/>
      <c r="R129" s="84"/>
      <c r="S129" s="84"/>
      <c r="T129" s="84"/>
      <c r="U129" s="84"/>
      <c r="V129" s="84"/>
      <c r="W129" s="84"/>
      <c r="X129" s="84"/>
    </row>
    <row r="130" spans="1:24" ht="15.75" customHeight="1">
      <c r="A130" s="397"/>
      <c r="B130" s="397"/>
      <c r="C130" s="84"/>
      <c r="D130" s="84"/>
      <c r="E130" s="84"/>
      <c r="F130" s="84"/>
      <c r="G130" s="84"/>
      <c r="H130" s="84"/>
      <c r="I130" s="84"/>
      <c r="J130" s="84"/>
      <c r="K130" s="84"/>
      <c r="L130" s="84"/>
      <c r="M130" s="84"/>
      <c r="N130" s="84"/>
      <c r="O130" s="84"/>
      <c r="P130" s="84"/>
      <c r="Q130" s="84"/>
      <c r="R130" s="84"/>
      <c r="S130" s="84"/>
      <c r="T130" s="84"/>
      <c r="U130" s="84"/>
      <c r="V130" s="84"/>
      <c r="W130" s="84"/>
      <c r="X130" s="84"/>
    </row>
    <row r="131" spans="1:24" ht="15.75" customHeight="1">
      <c r="A131" s="397"/>
      <c r="B131" s="397"/>
      <c r="C131" s="84"/>
      <c r="D131" s="84"/>
      <c r="E131" s="84"/>
      <c r="F131" s="84"/>
      <c r="G131" s="84"/>
      <c r="H131" s="84"/>
      <c r="I131" s="84"/>
      <c r="J131" s="84"/>
      <c r="K131" s="84"/>
      <c r="L131" s="84"/>
      <c r="M131" s="84"/>
      <c r="N131" s="84"/>
      <c r="O131" s="84"/>
      <c r="P131" s="84"/>
      <c r="Q131" s="84"/>
      <c r="R131" s="84"/>
      <c r="S131" s="84"/>
      <c r="T131" s="84"/>
      <c r="U131" s="84"/>
      <c r="V131" s="84"/>
      <c r="W131" s="84"/>
      <c r="X131" s="84"/>
    </row>
    <row r="132" spans="1:24" ht="15.75" customHeight="1">
      <c r="A132" s="397"/>
      <c r="B132" s="397"/>
      <c r="C132" s="84"/>
      <c r="D132" s="84"/>
      <c r="E132" s="84"/>
      <c r="F132" s="84"/>
      <c r="G132" s="84"/>
      <c r="H132" s="84"/>
      <c r="I132" s="84"/>
      <c r="J132" s="84"/>
      <c r="K132" s="84"/>
      <c r="L132" s="84"/>
      <c r="M132" s="84"/>
      <c r="N132" s="84"/>
      <c r="O132" s="84"/>
      <c r="P132" s="84"/>
      <c r="Q132" s="84"/>
      <c r="R132" s="84"/>
      <c r="S132" s="84"/>
      <c r="T132" s="84"/>
      <c r="U132" s="84"/>
      <c r="V132" s="84"/>
      <c r="W132" s="84"/>
      <c r="X132" s="84"/>
    </row>
    <row r="133" spans="1:24" ht="15.75" customHeight="1">
      <c r="A133" s="397"/>
      <c r="B133" s="397"/>
      <c r="C133" s="84"/>
      <c r="D133" s="84"/>
      <c r="E133" s="84"/>
      <c r="F133" s="84"/>
      <c r="G133" s="84"/>
      <c r="H133" s="84"/>
      <c r="I133" s="84"/>
      <c r="J133" s="84"/>
      <c r="K133" s="84"/>
      <c r="L133" s="84"/>
      <c r="M133" s="84"/>
      <c r="N133" s="84"/>
      <c r="O133" s="84"/>
      <c r="P133" s="84"/>
      <c r="Q133" s="84"/>
      <c r="R133" s="84"/>
      <c r="S133" s="84"/>
      <c r="T133" s="84"/>
      <c r="U133" s="84"/>
      <c r="V133" s="84"/>
      <c r="W133" s="84"/>
      <c r="X133" s="84"/>
    </row>
    <row r="134" spans="1:24" ht="15.75" customHeight="1">
      <c r="A134" s="397"/>
      <c r="B134" s="397"/>
      <c r="C134" s="84"/>
      <c r="D134" s="84"/>
      <c r="E134" s="84"/>
      <c r="F134" s="84"/>
      <c r="G134" s="84"/>
      <c r="H134" s="84"/>
      <c r="I134" s="84"/>
      <c r="J134" s="84"/>
      <c r="K134" s="84"/>
      <c r="L134" s="84"/>
      <c r="M134" s="84"/>
      <c r="N134" s="84"/>
      <c r="O134" s="84"/>
      <c r="P134" s="84"/>
      <c r="Q134" s="84"/>
      <c r="R134" s="84"/>
      <c r="S134" s="84"/>
      <c r="T134" s="84"/>
      <c r="U134" s="84"/>
      <c r="V134" s="84"/>
      <c r="W134" s="84"/>
      <c r="X134" s="84"/>
    </row>
    <row r="135" spans="1:24" ht="15.75" customHeight="1">
      <c r="A135" s="397"/>
      <c r="B135" s="397"/>
      <c r="C135" s="84"/>
      <c r="D135" s="84"/>
      <c r="E135" s="84"/>
      <c r="F135" s="84"/>
      <c r="G135" s="84"/>
      <c r="H135" s="84"/>
      <c r="I135" s="84"/>
      <c r="J135" s="84"/>
      <c r="K135" s="84"/>
      <c r="L135" s="84"/>
      <c r="M135" s="84"/>
      <c r="N135" s="84"/>
      <c r="O135" s="84"/>
      <c r="P135" s="84"/>
      <c r="Q135" s="84"/>
      <c r="R135" s="84"/>
      <c r="S135" s="84"/>
      <c r="T135" s="84"/>
      <c r="U135" s="84"/>
      <c r="V135" s="84"/>
      <c r="W135" s="84"/>
      <c r="X135" s="84"/>
    </row>
    <row r="136" spans="1:24" ht="15.75" customHeight="1">
      <c r="A136" s="397"/>
      <c r="B136" s="397"/>
      <c r="C136" s="84"/>
      <c r="D136" s="84"/>
      <c r="E136" s="84"/>
      <c r="F136" s="84"/>
      <c r="G136" s="84"/>
      <c r="H136" s="84"/>
      <c r="I136" s="84"/>
      <c r="J136" s="84"/>
      <c r="K136" s="84"/>
      <c r="L136" s="84"/>
      <c r="M136" s="84"/>
      <c r="N136" s="84"/>
      <c r="O136" s="84"/>
      <c r="P136" s="84"/>
      <c r="Q136" s="84"/>
      <c r="R136" s="84"/>
      <c r="S136" s="84"/>
      <c r="T136" s="84"/>
      <c r="U136" s="84"/>
      <c r="V136" s="84"/>
      <c r="W136" s="84"/>
      <c r="X136" s="84"/>
    </row>
    <row r="137" spans="1:24" ht="15.75" customHeight="1">
      <c r="A137" s="397"/>
      <c r="B137" s="397"/>
      <c r="C137" s="84"/>
      <c r="D137" s="84"/>
      <c r="E137" s="84"/>
      <c r="F137" s="84"/>
      <c r="G137" s="84"/>
      <c r="H137" s="84"/>
      <c r="I137" s="84"/>
      <c r="J137" s="84"/>
      <c r="K137" s="84"/>
      <c r="L137" s="84"/>
      <c r="M137" s="84"/>
      <c r="N137" s="84"/>
      <c r="O137" s="84"/>
      <c r="P137" s="84"/>
      <c r="Q137" s="84"/>
      <c r="R137" s="84"/>
      <c r="S137" s="84"/>
      <c r="T137" s="84"/>
      <c r="U137" s="84"/>
      <c r="V137" s="84"/>
      <c r="W137" s="84"/>
      <c r="X137" s="84"/>
    </row>
    <row r="138" spans="1:24" ht="15.75" customHeight="1">
      <c r="A138" s="397"/>
      <c r="B138" s="397"/>
      <c r="C138" s="84"/>
      <c r="D138" s="84"/>
      <c r="E138" s="84"/>
      <c r="F138" s="84"/>
      <c r="G138" s="84"/>
      <c r="H138" s="84"/>
      <c r="I138" s="84"/>
      <c r="J138" s="84"/>
      <c r="K138" s="84"/>
      <c r="L138" s="84"/>
      <c r="M138" s="84"/>
      <c r="N138" s="84"/>
      <c r="O138" s="84"/>
      <c r="P138" s="84"/>
      <c r="Q138" s="84"/>
      <c r="R138" s="84"/>
      <c r="S138" s="84"/>
      <c r="T138" s="84"/>
      <c r="U138" s="84"/>
      <c r="V138" s="84"/>
      <c r="W138" s="84"/>
      <c r="X138" s="84"/>
    </row>
    <row r="139" spans="1:24" ht="15.75" customHeight="1">
      <c r="A139" s="397"/>
      <c r="B139" s="397"/>
      <c r="C139" s="84"/>
      <c r="D139" s="84"/>
      <c r="E139" s="84"/>
      <c r="F139" s="84"/>
      <c r="G139" s="84"/>
      <c r="H139" s="84"/>
      <c r="I139" s="84"/>
      <c r="J139" s="84"/>
      <c r="K139" s="84"/>
      <c r="L139" s="84"/>
      <c r="M139" s="84"/>
      <c r="N139" s="84"/>
      <c r="O139" s="84"/>
      <c r="P139" s="84"/>
      <c r="Q139" s="84"/>
      <c r="R139" s="84"/>
      <c r="S139" s="84"/>
      <c r="T139" s="84"/>
      <c r="U139" s="84"/>
      <c r="V139" s="84"/>
      <c r="W139" s="84"/>
      <c r="X139" s="84"/>
    </row>
    <row r="140" spans="1:24" ht="15.75" customHeight="1">
      <c r="A140" s="397"/>
      <c r="B140" s="397"/>
      <c r="C140" s="84"/>
      <c r="D140" s="84"/>
      <c r="E140" s="84"/>
      <c r="F140" s="84"/>
      <c r="G140" s="84"/>
      <c r="H140" s="84"/>
      <c r="I140" s="84"/>
      <c r="J140" s="84"/>
      <c r="K140" s="84"/>
      <c r="L140" s="84"/>
      <c r="M140" s="84"/>
      <c r="N140" s="84"/>
      <c r="O140" s="84"/>
      <c r="P140" s="84"/>
      <c r="Q140" s="84"/>
      <c r="R140" s="84"/>
      <c r="S140" s="84"/>
      <c r="T140" s="84"/>
      <c r="U140" s="84"/>
      <c r="V140" s="84"/>
      <c r="W140" s="84"/>
      <c r="X140" s="84"/>
    </row>
    <row r="141" spans="1:24" ht="15.75" customHeight="1">
      <c r="A141" s="397"/>
      <c r="B141" s="397"/>
      <c r="C141" s="84"/>
      <c r="D141" s="84"/>
      <c r="E141" s="84"/>
      <c r="F141" s="84"/>
      <c r="G141" s="84"/>
      <c r="H141" s="84"/>
      <c r="I141" s="84"/>
      <c r="J141" s="84"/>
      <c r="K141" s="84"/>
      <c r="L141" s="84"/>
      <c r="M141" s="84"/>
      <c r="N141" s="84"/>
      <c r="O141" s="84"/>
      <c r="P141" s="84"/>
      <c r="Q141" s="84"/>
      <c r="R141" s="84"/>
      <c r="S141" s="84"/>
      <c r="T141" s="84"/>
      <c r="U141" s="84"/>
      <c r="V141" s="84"/>
      <c r="W141" s="84"/>
      <c r="X141" s="84"/>
    </row>
    <row r="142" spans="1:24" ht="15.75" customHeight="1">
      <c r="A142" s="397"/>
      <c r="B142" s="397"/>
      <c r="C142" s="84"/>
      <c r="D142" s="84"/>
      <c r="E142" s="84"/>
      <c r="F142" s="84"/>
      <c r="G142" s="84"/>
      <c r="H142" s="84"/>
      <c r="I142" s="84"/>
      <c r="J142" s="84"/>
      <c r="K142" s="84"/>
      <c r="L142" s="84"/>
      <c r="M142" s="84"/>
      <c r="N142" s="84"/>
      <c r="O142" s="84"/>
      <c r="P142" s="84"/>
      <c r="Q142" s="84"/>
      <c r="R142" s="84"/>
      <c r="S142" s="84"/>
      <c r="T142" s="84"/>
      <c r="U142" s="84"/>
      <c r="V142" s="84"/>
      <c r="W142" s="84"/>
      <c r="X142" s="84"/>
    </row>
    <row r="143" spans="1:24" ht="15.75" customHeight="1">
      <c r="A143" s="397"/>
      <c r="B143" s="397"/>
      <c r="C143" s="84"/>
      <c r="D143" s="84"/>
      <c r="E143" s="84"/>
      <c r="F143" s="84"/>
      <c r="G143" s="84"/>
      <c r="H143" s="84"/>
      <c r="I143" s="84"/>
      <c r="J143" s="84"/>
      <c r="K143" s="84"/>
      <c r="L143" s="84"/>
      <c r="M143" s="84"/>
      <c r="N143" s="84"/>
      <c r="O143" s="84"/>
      <c r="P143" s="84"/>
      <c r="Q143" s="84"/>
      <c r="R143" s="84"/>
      <c r="S143" s="84"/>
      <c r="T143" s="84"/>
      <c r="U143" s="84"/>
      <c r="V143" s="84"/>
      <c r="W143" s="84"/>
      <c r="X143" s="84"/>
    </row>
    <row r="144" spans="1:24" ht="15.75" customHeight="1">
      <c r="A144" s="397"/>
      <c r="B144" s="397"/>
      <c r="C144" s="84"/>
      <c r="D144" s="84"/>
      <c r="E144" s="84"/>
      <c r="F144" s="84"/>
      <c r="G144" s="84"/>
      <c r="H144" s="84"/>
      <c r="I144" s="84"/>
      <c r="J144" s="84"/>
      <c r="K144" s="84"/>
      <c r="L144" s="84"/>
      <c r="M144" s="84"/>
      <c r="N144" s="84"/>
      <c r="O144" s="84"/>
      <c r="P144" s="84"/>
      <c r="Q144" s="84"/>
      <c r="R144" s="84"/>
      <c r="S144" s="84"/>
      <c r="T144" s="84"/>
      <c r="U144" s="84"/>
      <c r="V144" s="84"/>
      <c r="W144" s="84"/>
      <c r="X144" s="84"/>
    </row>
    <row r="145" spans="1:24" ht="15.75" customHeight="1">
      <c r="A145" s="397"/>
      <c r="B145" s="397"/>
      <c r="C145" s="84"/>
      <c r="D145" s="84"/>
      <c r="E145" s="84"/>
      <c r="F145" s="84"/>
      <c r="G145" s="84"/>
      <c r="H145" s="84"/>
      <c r="I145" s="84"/>
      <c r="J145" s="84"/>
      <c r="K145" s="84"/>
      <c r="L145" s="84"/>
      <c r="M145" s="84"/>
      <c r="N145" s="84"/>
      <c r="O145" s="84"/>
      <c r="P145" s="84"/>
      <c r="Q145" s="84"/>
      <c r="R145" s="84"/>
      <c r="S145" s="84"/>
      <c r="T145" s="84"/>
      <c r="U145" s="84"/>
      <c r="V145" s="84"/>
      <c r="W145" s="84"/>
      <c r="X145" s="84"/>
    </row>
    <row r="146" spans="1:24" ht="15.75" customHeight="1">
      <c r="A146" s="397"/>
      <c r="B146" s="397"/>
      <c r="C146" s="84"/>
      <c r="D146" s="84"/>
      <c r="E146" s="84"/>
      <c r="F146" s="84"/>
      <c r="G146" s="84"/>
      <c r="H146" s="84"/>
      <c r="I146" s="84"/>
      <c r="J146" s="84"/>
      <c r="K146" s="84"/>
      <c r="L146" s="84"/>
      <c r="M146" s="84"/>
      <c r="N146" s="84"/>
      <c r="O146" s="84"/>
      <c r="P146" s="84"/>
      <c r="Q146" s="84"/>
      <c r="R146" s="84"/>
      <c r="S146" s="84"/>
      <c r="T146" s="84"/>
      <c r="U146" s="84"/>
      <c r="V146" s="84"/>
      <c r="W146" s="84"/>
      <c r="X146" s="84"/>
    </row>
    <row r="147" spans="1:24" ht="15.75" customHeight="1">
      <c r="A147" s="397"/>
      <c r="B147" s="397"/>
      <c r="C147" s="84"/>
      <c r="D147" s="84"/>
      <c r="E147" s="84"/>
      <c r="F147" s="84"/>
      <c r="G147" s="84"/>
      <c r="H147" s="84"/>
      <c r="I147" s="84"/>
      <c r="J147" s="84"/>
      <c r="K147" s="84"/>
      <c r="L147" s="84"/>
      <c r="M147" s="84"/>
      <c r="N147" s="84"/>
      <c r="O147" s="84"/>
      <c r="P147" s="84"/>
      <c r="Q147" s="84"/>
      <c r="R147" s="84"/>
      <c r="S147" s="84"/>
      <c r="T147" s="84"/>
      <c r="U147" s="84"/>
      <c r="V147" s="84"/>
      <c r="W147" s="84"/>
      <c r="X147" s="84"/>
    </row>
    <row r="148" spans="1:24" ht="15.75" customHeight="1">
      <c r="A148" s="397"/>
      <c r="B148" s="397"/>
      <c r="C148" s="84"/>
      <c r="D148" s="84"/>
      <c r="E148" s="84"/>
      <c r="F148" s="84"/>
      <c r="G148" s="84"/>
      <c r="H148" s="84"/>
      <c r="I148" s="84"/>
      <c r="J148" s="84"/>
      <c r="K148" s="84"/>
      <c r="L148" s="84"/>
      <c r="M148" s="84"/>
      <c r="N148" s="84"/>
      <c r="O148" s="84"/>
      <c r="P148" s="84"/>
      <c r="Q148" s="84"/>
      <c r="R148" s="84"/>
      <c r="S148" s="84"/>
      <c r="T148" s="84"/>
      <c r="U148" s="84"/>
      <c r="V148" s="84"/>
      <c r="W148" s="84"/>
      <c r="X148" s="84"/>
    </row>
    <row r="149" spans="1:24" ht="15.75" customHeight="1">
      <c r="A149" s="397"/>
      <c r="B149" s="397"/>
      <c r="C149" s="84"/>
      <c r="D149" s="84"/>
      <c r="E149" s="84"/>
      <c r="F149" s="84"/>
      <c r="G149" s="84"/>
      <c r="H149" s="84"/>
      <c r="I149" s="84"/>
      <c r="J149" s="84"/>
      <c r="K149" s="84"/>
      <c r="L149" s="84"/>
      <c r="M149" s="84"/>
      <c r="N149" s="84"/>
      <c r="O149" s="84"/>
      <c r="P149" s="84"/>
      <c r="Q149" s="84"/>
      <c r="R149" s="84"/>
      <c r="S149" s="84"/>
      <c r="T149" s="84"/>
      <c r="U149" s="84"/>
      <c r="V149" s="84"/>
      <c r="W149" s="84"/>
      <c r="X149" s="84"/>
    </row>
    <row r="150" spans="1:24" ht="15.75" customHeight="1">
      <c r="A150" s="397"/>
      <c r="B150" s="397"/>
      <c r="C150" s="84"/>
      <c r="D150" s="84"/>
      <c r="E150" s="84"/>
      <c r="F150" s="84"/>
      <c r="G150" s="84"/>
      <c r="H150" s="84"/>
      <c r="I150" s="84"/>
      <c r="J150" s="84"/>
      <c r="K150" s="84"/>
      <c r="L150" s="84"/>
      <c r="M150" s="84"/>
      <c r="N150" s="84"/>
      <c r="O150" s="84"/>
      <c r="P150" s="84"/>
      <c r="Q150" s="84"/>
      <c r="R150" s="84"/>
      <c r="S150" s="84"/>
      <c r="T150" s="84"/>
      <c r="U150" s="84"/>
      <c r="V150" s="84"/>
      <c r="W150" s="84"/>
      <c r="X150" s="84"/>
    </row>
    <row r="151" spans="1:24" ht="15.75" customHeight="1">
      <c r="A151" s="397"/>
      <c r="B151" s="397"/>
      <c r="C151" s="84"/>
      <c r="D151" s="84"/>
      <c r="E151" s="84"/>
      <c r="F151" s="84"/>
      <c r="G151" s="84"/>
      <c r="H151" s="84"/>
      <c r="I151" s="84"/>
      <c r="J151" s="84"/>
      <c r="K151" s="84"/>
      <c r="L151" s="84"/>
      <c r="M151" s="84"/>
      <c r="N151" s="84"/>
      <c r="O151" s="84"/>
      <c r="P151" s="84"/>
      <c r="Q151" s="84"/>
      <c r="R151" s="84"/>
      <c r="S151" s="84"/>
      <c r="T151" s="84"/>
      <c r="U151" s="84"/>
      <c r="V151" s="84"/>
      <c r="W151" s="84"/>
      <c r="X151" s="84"/>
    </row>
    <row r="152" spans="1:24" ht="15.75" customHeight="1">
      <c r="A152" s="397"/>
      <c r="B152" s="397"/>
      <c r="C152" s="84"/>
      <c r="D152" s="84"/>
      <c r="E152" s="84"/>
      <c r="F152" s="84"/>
      <c r="G152" s="84"/>
      <c r="H152" s="84"/>
      <c r="I152" s="84"/>
      <c r="J152" s="84"/>
      <c r="K152" s="84"/>
      <c r="L152" s="84"/>
      <c r="M152" s="84"/>
      <c r="N152" s="84"/>
      <c r="O152" s="84"/>
      <c r="P152" s="84"/>
      <c r="Q152" s="84"/>
      <c r="R152" s="84"/>
      <c r="S152" s="84"/>
      <c r="T152" s="84"/>
      <c r="U152" s="84"/>
      <c r="V152" s="84"/>
      <c r="W152" s="84"/>
      <c r="X152" s="84"/>
    </row>
    <row r="153" spans="1:24" ht="15.75" customHeight="1">
      <c r="A153" s="397"/>
      <c r="B153" s="397"/>
      <c r="C153" s="84"/>
      <c r="D153" s="84"/>
      <c r="E153" s="84"/>
      <c r="F153" s="84"/>
      <c r="G153" s="84"/>
      <c r="H153" s="84"/>
      <c r="I153" s="84"/>
      <c r="J153" s="84"/>
      <c r="K153" s="84"/>
      <c r="L153" s="84"/>
      <c r="M153" s="84"/>
      <c r="N153" s="84"/>
      <c r="O153" s="84"/>
      <c r="P153" s="84"/>
      <c r="Q153" s="84"/>
      <c r="R153" s="84"/>
      <c r="S153" s="84"/>
      <c r="T153" s="84"/>
      <c r="U153" s="84"/>
      <c r="V153" s="84"/>
      <c r="W153" s="84"/>
      <c r="X153" s="84"/>
    </row>
    <row r="154" spans="1:24" ht="15.75" customHeight="1">
      <c r="A154" s="397"/>
      <c r="B154" s="397"/>
      <c r="C154" s="84"/>
      <c r="D154" s="84"/>
      <c r="E154" s="84"/>
      <c r="F154" s="84"/>
      <c r="G154" s="84"/>
      <c r="H154" s="84"/>
      <c r="I154" s="84"/>
      <c r="J154" s="84"/>
      <c r="K154" s="84"/>
      <c r="L154" s="84"/>
      <c r="M154" s="84"/>
      <c r="N154" s="84"/>
      <c r="O154" s="84"/>
      <c r="P154" s="84"/>
      <c r="Q154" s="84"/>
      <c r="R154" s="84"/>
      <c r="S154" s="84"/>
      <c r="T154" s="84"/>
      <c r="U154" s="84"/>
      <c r="V154" s="84"/>
      <c r="W154" s="84"/>
      <c r="X154" s="84"/>
    </row>
    <row r="155" spans="1:24" ht="15.75" customHeight="1">
      <c r="A155" s="397"/>
      <c r="B155" s="397"/>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1:24" ht="15.75" customHeight="1">
      <c r="A156" s="397"/>
      <c r="B156" s="397"/>
      <c r="C156" s="84"/>
      <c r="D156" s="84"/>
      <c r="E156" s="84"/>
      <c r="F156" s="84"/>
      <c r="G156" s="84"/>
      <c r="H156" s="84"/>
      <c r="I156" s="84"/>
      <c r="J156" s="84"/>
      <c r="K156" s="84"/>
      <c r="L156" s="84"/>
      <c r="M156" s="84"/>
      <c r="N156" s="84"/>
      <c r="O156" s="84"/>
      <c r="P156" s="84"/>
      <c r="Q156" s="84"/>
      <c r="R156" s="84"/>
      <c r="S156" s="84"/>
      <c r="T156" s="84"/>
      <c r="U156" s="84"/>
      <c r="V156" s="84"/>
      <c r="W156" s="84"/>
      <c r="X156" s="84"/>
    </row>
    <row r="157" spans="1:24" ht="15.75" customHeight="1">
      <c r="A157" s="397"/>
      <c r="B157" s="397"/>
      <c r="C157" s="84"/>
      <c r="D157" s="84"/>
      <c r="E157" s="84"/>
      <c r="F157" s="84"/>
      <c r="G157" s="84"/>
      <c r="H157" s="84"/>
      <c r="I157" s="84"/>
      <c r="J157" s="84"/>
      <c r="K157" s="84"/>
      <c r="L157" s="84"/>
      <c r="M157" s="84"/>
      <c r="N157" s="84"/>
      <c r="O157" s="84"/>
      <c r="P157" s="84"/>
      <c r="Q157" s="84"/>
      <c r="R157" s="84"/>
      <c r="S157" s="84"/>
      <c r="T157" s="84"/>
      <c r="U157" s="84"/>
      <c r="V157" s="84"/>
      <c r="W157" s="84"/>
      <c r="X157" s="84"/>
    </row>
    <row r="158" spans="1:24" ht="15.75" customHeight="1">
      <c r="A158" s="397"/>
      <c r="B158" s="397"/>
      <c r="C158" s="84"/>
      <c r="D158" s="84"/>
      <c r="E158" s="84"/>
      <c r="F158" s="84"/>
      <c r="G158" s="84"/>
      <c r="H158" s="84"/>
      <c r="I158" s="84"/>
      <c r="J158" s="84"/>
      <c r="K158" s="84"/>
      <c r="L158" s="84"/>
      <c r="M158" s="84"/>
      <c r="N158" s="84"/>
      <c r="O158" s="84"/>
      <c r="P158" s="84"/>
      <c r="Q158" s="84"/>
      <c r="R158" s="84"/>
      <c r="S158" s="84"/>
      <c r="T158" s="84"/>
      <c r="U158" s="84"/>
      <c r="V158" s="84"/>
      <c r="W158" s="84"/>
      <c r="X158" s="84"/>
    </row>
    <row r="159" spans="1:24" ht="15.75" customHeight="1">
      <c r="A159" s="397"/>
      <c r="B159" s="397"/>
      <c r="C159" s="84"/>
      <c r="D159" s="84"/>
      <c r="E159" s="84"/>
      <c r="F159" s="84"/>
      <c r="G159" s="84"/>
      <c r="H159" s="84"/>
      <c r="I159" s="84"/>
      <c r="J159" s="84"/>
      <c r="K159" s="84"/>
      <c r="L159" s="84"/>
      <c r="M159" s="84"/>
      <c r="N159" s="84"/>
      <c r="O159" s="84"/>
      <c r="P159" s="84"/>
      <c r="Q159" s="84"/>
      <c r="R159" s="84"/>
      <c r="S159" s="84"/>
      <c r="T159" s="84"/>
      <c r="U159" s="84"/>
      <c r="V159" s="84"/>
      <c r="W159" s="84"/>
      <c r="X159" s="84"/>
    </row>
    <row r="160" spans="1:24" ht="15.75" customHeight="1">
      <c r="A160" s="397"/>
      <c r="B160" s="397"/>
      <c r="C160" s="84"/>
      <c r="D160" s="84"/>
      <c r="E160" s="84"/>
      <c r="F160" s="84"/>
      <c r="G160" s="84"/>
      <c r="H160" s="84"/>
      <c r="I160" s="84"/>
      <c r="J160" s="84"/>
      <c r="K160" s="84"/>
      <c r="L160" s="84"/>
      <c r="M160" s="84"/>
      <c r="N160" s="84"/>
      <c r="O160" s="84"/>
      <c r="P160" s="84"/>
      <c r="Q160" s="84"/>
      <c r="R160" s="84"/>
      <c r="S160" s="84"/>
      <c r="T160" s="84"/>
      <c r="U160" s="84"/>
      <c r="V160" s="84"/>
      <c r="W160" s="84"/>
      <c r="X160" s="84"/>
    </row>
    <row r="161" spans="1:24" ht="15.75" customHeight="1">
      <c r="A161" s="397"/>
      <c r="B161" s="397"/>
      <c r="C161" s="84"/>
      <c r="D161" s="84"/>
      <c r="E161" s="84"/>
      <c r="F161" s="84"/>
      <c r="G161" s="84"/>
      <c r="H161" s="84"/>
      <c r="I161" s="84"/>
      <c r="J161" s="84"/>
      <c r="K161" s="84"/>
      <c r="L161" s="84"/>
      <c r="M161" s="84"/>
      <c r="N161" s="84"/>
      <c r="O161" s="84"/>
      <c r="P161" s="84"/>
      <c r="Q161" s="84"/>
      <c r="R161" s="84"/>
      <c r="S161" s="84"/>
      <c r="T161" s="84"/>
      <c r="U161" s="84"/>
      <c r="V161" s="84"/>
      <c r="W161" s="84"/>
      <c r="X161" s="84"/>
    </row>
    <row r="162" spans="1:24" ht="15.75" customHeight="1">
      <c r="A162" s="397"/>
      <c r="B162" s="397"/>
      <c r="C162" s="84"/>
      <c r="D162" s="84"/>
      <c r="E162" s="84"/>
      <c r="F162" s="84"/>
      <c r="G162" s="84"/>
      <c r="H162" s="84"/>
      <c r="I162" s="84"/>
      <c r="J162" s="84"/>
      <c r="K162" s="84"/>
      <c r="L162" s="84"/>
      <c r="M162" s="84"/>
      <c r="N162" s="84"/>
      <c r="O162" s="84"/>
      <c r="P162" s="84"/>
      <c r="Q162" s="84"/>
      <c r="R162" s="84"/>
      <c r="S162" s="84"/>
      <c r="T162" s="84"/>
      <c r="U162" s="84"/>
      <c r="V162" s="84"/>
      <c r="W162" s="84"/>
      <c r="X162" s="84"/>
    </row>
    <row r="163" spans="1:24" ht="15.75" customHeight="1">
      <c r="A163" s="397"/>
      <c r="B163" s="397"/>
      <c r="C163" s="84"/>
      <c r="D163" s="84"/>
      <c r="E163" s="84"/>
      <c r="F163" s="84"/>
      <c r="G163" s="84"/>
      <c r="H163" s="84"/>
      <c r="I163" s="84"/>
      <c r="J163" s="84"/>
      <c r="K163" s="84"/>
      <c r="L163" s="84"/>
      <c r="M163" s="84"/>
      <c r="N163" s="84"/>
      <c r="O163" s="84"/>
      <c r="P163" s="84"/>
      <c r="Q163" s="84"/>
      <c r="R163" s="84"/>
      <c r="S163" s="84"/>
      <c r="T163" s="84"/>
      <c r="U163" s="84"/>
      <c r="V163" s="84"/>
      <c r="W163" s="84"/>
      <c r="X163" s="84"/>
    </row>
    <row r="164" spans="1:24" ht="15.75" customHeight="1">
      <c r="A164" s="397"/>
      <c r="B164" s="397"/>
      <c r="C164" s="84"/>
      <c r="D164" s="84"/>
      <c r="E164" s="84"/>
      <c r="F164" s="84"/>
      <c r="G164" s="84"/>
      <c r="H164" s="84"/>
      <c r="I164" s="84"/>
      <c r="J164" s="84"/>
      <c r="K164" s="84"/>
      <c r="L164" s="84"/>
      <c r="M164" s="84"/>
      <c r="N164" s="84"/>
      <c r="O164" s="84"/>
      <c r="P164" s="84"/>
      <c r="Q164" s="84"/>
      <c r="R164" s="84"/>
      <c r="S164" s="84"/>
      <c r="T164" s="84"/>
      <c r="U164" s="84"/>
      <c r="V164" s="84"/>
      <c r="W164" s="84"/>
      <c r="X164" s="84"/>
    </row>
    <row r="165" spans="1:24" ht="15.75" customHeight="1">
      <c r="A165" s="397"/>
      <c r="B165" s="397"/>
      <c r="C165" s="84"/>
      <c r="D165" s="84"/>
      <c r="E165" s="84"/>
      <c r="F165" s="84"/>
      <c r="G165" s="84"/>
      <c r="H165" s="84"/>
      <c r="I165" s="84"/>
      <c r="J165" s="84"/>
      <c r="K165" s="84"/>
      <c r="L165" s="84"/>
      <c r="M165" s="84"/>
      <c r="N165" s="84"/>
      <c r="O165" s="84"/>
      <c r="P165" s="84"/>
      <c r="Q165" s="84"/>
      <c r="R165" s="84"/>
      <c r="S165" s="84"/>
      <c r="T165" s="84"/>
      <c r="U165" s="84"/>
      <c r="V165" s="84"/>
      <c r="W165" s="84"/>
      <c r="X165" s="84"/>
    </row>
    <row r="166" spans="1:24" ht="15.75" customHeight="1">
      <c r="A166" s="397"/>
      <c r="B166" s="397"/>
      <c r="C166" s="84"/>
      <c r="D166" s="84"/>
      <c r="E166" s="84"/>
      <c r="F166" s="84"/>
      <c r="G166" s="84"/>
      <c r="H166" s="84"/>
      <c r="I166" s="84"/>
      <c r="J166" s="84"/>
      <c r="K166" s="84"/>
      <c r="L166" s="84"/>
      <c r="M166" s="84"/>
      <c r="N166" s="84"/>
      <c r="O166" s="84"/>
      <c r="P166" s="84"/>
      <c r="Q166" s="84"/>
      <c r="R166" s="84"/>
      <c r="S166" s="84"/>
      <c r="T166" s="84"/>
      <c r="U166" s="84"/>
      <c r="V166" s="84"/>
      <c r="W166" s="84"/>
      <c r="X166" s="84"/>
    </row>
    <row r="167" spans="1:24" ht="15.75" customHeight="1">
      <c r="A167" s="397"/>
      <c r="B167" s="397"/>
      <c r="C167" s="84"/>
      <c r="D167" s="84"/>
      <c r="E167" s="84"/>
      <c r="F167" s="84"/>
      <c r="G167" s="84"/>
      <c r="H167" s="84"/>
      <c r="I167" s="84"/>
      <c r="J167" s="84"/>
      <c r="K167" s="84"/>
      <c r="L167" s="84"/>
      <c r="M167" s="84"/>
      <c r="N167" s="84"/>
      <c r="O167" s="84"/>
      <c r="P167" s="84"/>
      <c r="Q167" s="84"/>
      <c r="R167" s="84"/>
      <c r="S167" s="84"/>
      <c r="T167" s="84"/>
      <c r="U167" s="84"/>
      <c r="V167" s="84"/>
      <c r="W167" s="84"/>
      <c r="X167" s="84"/>
    </row>
    <row r="168" spans="1:24" ht="15.75" customHeight="1">
      <c r="A168" s="397"/>
      <c r="B168" s="397"/>
      <c r="C168" s="84"/>
      <c r="D168" s="84"/>
      <c r="E168" s="84"/>
      <c r="F168" s="84"/>
      <c r="G168" s="84"/>
      <c r="H168" s="84"/>
      <c r="I168" s="84"/>
      <c r="J168" s="84"/>
      <c r="K168" s="84"/>
      <c r="L168" s="84"/>
      <c r="M168" s="84"/>
      <c r="N168" s="84"/>
      <c r="O168" s="84"/>
      <c r="P168" s="84"/>
      <c r="Q168" s="84"/>
      <c r="R168" s="84"/>
      <c r="S168" s="84"/>
      <c r="T168" s="84"/>
      <c r="U168" s="84"/>
      <c r="V168" s="84"/>
      <c r="W168" s="84"/>
      <c r="X168" s="84"/>
    </row>
    <row r="169" spans="1:24" ht="15.75" customHeight="1">
      <c r="A169" s="397"/>
      <c r="B169" s="397"/>
      <c r="C169" s="84"/>
      <c r="D169" s="84"/>
      <c r="E169" s="84"/>
      <c r="F169" s="84"/>
      <c r="G169" s="84"/>
      <c r="H169" s="84"/>
      <c r="I169" s="84"/>
      <c r="J169" s="84"/>
      <c r="K169" s="84"/>
      <c r="L169" s="84"/>
      <c r="M169" s="84"/>
      <c r="N169" s="84"/>
      <c r="O169" s="84"/>
      <c r="P169" s="84"/>
      <c r="Q169" s="84"/>
      <c r="R169" s="84"/>
      <c r="S169" s="84"/>
      <c r="T169" s="84"/>
      <c r="U169" s="84"/>
      <c r="V169" s="84"/>
      <c r="W169" s="84"/>
      <c r="X169" s="84"/>
    </row>
    <row r="170" spans="1:24" ht="15.75" customHeight="1">
      <c r="A170" s="397"/>
      <c r="B170" s="397"/>
      <c r="C170" s="84"/>
      <c r="D170" s="84"/>
      <c r="E170" s="84"/>
      <c r="F170" s="84"/>
      <c r="G170" s="84"/>
      <c r="H170" s="84"/>
      <c r="I170" s="84"/>
      <c r="J170" s="84"/>
      <c r="K170" s="84"/>
      <c r="L170" s="84"/>
      <c r="M170" s="84"/>
      <c r="N170" s="84"/>
      <c r="O170" s="84"/>
      <c r="P170" s="84"/>
      <c r="Q170" s="84"/>
      <c r="R170" s="84"/>
      <c r="S170" s="84"/>
      <c r="T170" s="84"/>
      <c r="U170" s="84"/>
      <c r="V170" s="84"/>
      <c r="W170" s="84"/>
      <c r="X170" s="84"/>
    </row>
    <row r="171" spans="1:24" ht="15.75" customHeight="1">
      <c r="A171" s="397"/>
      <c r="B171" s="397"/>
      <c r="C171" s="84"/>
      <c r="D171" s="84"/>
      <c r="E171" s="84"/>
      <c r="F171" s="84"/>
      <c r="G171" s="84"/>
      <c r="H171" s="84"/>
      <c r="I171" s="84"/>
      <c r="J171" s="84"/>
      <c r="K171" s="84"/>
      <c r="L171" s="84"/>
      <c r="M171" s="84"/>
      <c r="N171" s="84"/>
      <c r="O171" s="84"/>
      <c r="P171" s="84"/>
      <c r="Q171" s="84"/>
      <c r="R171" s="84"/>
      <c r="S171" s="84"/>
      <c r="T171" s="84"/>
      <c r="U171" s="84"/>
      <c r="V171" s="84"/>
      <c r="W171" s="84"/>
      <c r="X171" s="84"/>
    </row>
    <row r="172" spans="1:24" ht="15.75" customHeight="1">
      <c r="A172" s="397"/>
      <c r="B172" s="397"/>
      <c r="C172" s="84"/>
      <c r="D172" s="84"/>
      <c r="E172" s="84"/>
      <c r="F172" s="84"/>
      <c r="G172" s="84"/>
      <c r="H172" s="84"/>
      <c r="I172" s="84"/>
      <c r="J172" s="84"/>
      <c r="K172" s="84"/>
      <c r="L172" s="84"/>
      <c r="M172" s="84"/>
      <c r="N172" s="84"/>
      <c r="O172" s="84"/>
      <c r="P172" s="84"/>
      <c r="Q172" s="84"/>
      <c r="R172" s="84"/>
      <c r="S172" s="84"/>
      <c r="T172" s="84"/>
      <c r="U172" s="84"/>
      <c r="V172" s="84"/>
      <c r="W172" s="84"/>
      <c r="X172" s="84"/>
    </row>
    <row r="173" spans="1:24" ht="15.75" customHeight="1">
      <c r="A173" s="397"/>
      <c r="B173" s="397"/>
      <c r="C173" s="84"/>
      <c r="D173" s="84"/>
      <c r="E173" s="84"/>
      <c r="F173" s="84"/>
      <c r="G173" s="84"/>
      <c r="H173" s="84"/>
      <c r="I173" s="84"/>
      <c r="J173" s="84"/>
      <c r="K173" s="84"/>
      <c r="L173" s="84"/>
      <c r="M173" s="84"/>
      <c r="N173" s="84"/>
      <c r="O173" s="84"/>
      <c r="P173" s="84"/>
      <c r="Q173" s="84"/>
      <c r="R173" s="84"/>
      <c r="S173" s="84"/>
      <c r="T173" s="84"/>
      <c r="U173" s="84"/>
      <c r="V173" s="84"/>
      <c r="W173" s="84"/>
      <c r="X173" s="84"/>
    </row>
    <row r="174" spans="1:24" ht="15.75" customHeight="1">
      <c r="A174" s="397"/>
      <c r="B174" s="397"/>
      <c r="C174" s="84"/>
      <c r="D174" s="84"/>
      <c r="E174" s="84"/>
      <c r="F174" s="84"/>
      <c r="G174" s="84"/>
      <c r="H174" s="84"/>
      <c r="I174" s="84"/>
      <c r="J174" s="84"/>
      <c r="K174" s="84"/>
      <c r="L174" s="84"/>
      <c r="M174" s="84"/>
      <c r="N174" s="84"/>
      <c r="O174" s="84"/>
      <c r="P174" s="84"/>
      <c r="Q174" s="84"/>
      <c r="R174" s="84"/>
      <c r="S174" s="84"/>
      <c r="T174" s="84"/>
      <c r="U174" s="84"/>
      <c r="V174" s="84"/>
      <c r="W174" s="84"/>
      <c r="X174" s="84"/>
    </row>
    <row r="175" spans="1:24" ht="15.75" customHeight="1">
      <c r="A175" s="397"/>
      <c r="B175" s="397"/>
      <c r="C175" s="84"/>
      <c r="D175" s="84"/>
      <c r="E175" s="84"/>
      <c r="F175" s="84"/>
      <c r="G175" s="84"/>
      <c r="H175" s="84"/>
      <c r="I175" s="84"/>
      <c r="J175" s="84"/>
      <c r="K175" s="84"/>
      <c r="L175" s="84"/>
      <c r="M175" s="84"/>
      <c r="N175" s="84"/>
      <c r="O175" s="84"/>
      <c r="P175" s="84"/>
      <c r="Q175" s="84"/>
      <c r="R175" s="84"/>
      <c r="S175" s="84"/>
      <c r="T175" s="84"/>
      <c r="U175" s="84"/>
      <c r="V175" s="84"/>
      <c r="W175" s="84"/>
      <c r="X175" s="84"/>
    </row>
    <row r="176" spans="1:24" ht="15.75" customHeight="1">
      <c r="A176" s="397"/>
      <c r="B176" s="397"/>
      <c r="C176" s="84"/>
      <c r="D176" s="84"/>
      <c r="E176" s="84"/>
      <c r="F176" s="84"/>
      <c r="G176" s="84"/>
      <c r="H176" s="84"/>
      <c r="I176" s="84"/>
      <c r="J176" s="84"/>
      <c r="K176" s="84"/>
      <c r="L176" s="84"/>
      <c r="M176" s="84"/>
      <c r="N176" s="84"/>
      <c r="O176" s="84"/>
      <c r="P176" s="84"/>
      <c r="Q176" s="84"/>
      <c r="R176" s="84"/>
      <c r="S176" s="84"/>
      <c r="T176" s="84"/>
      <c r="U176" s="84"/>
      <c r="V176" s="84"/>
      <c r="W176" s="84"/>
      <c r="X176" s="84"/>
    </row>
    <row r="177" spans="1:24" ht="15.75" customHeight="1">
      <c r="A177" s="397"/>
      <c r="B177" s="397"/>
      <c r="C177" s="84"/>
      <c r="D177" s="84"/>
      <c r="E177" s="84"/>
      <c r="F177" s="84"/>
      <c r="G177" s="84"/>
      <c r="H177" s="84"/>
      <c r="I177" s="84"/>
      <c r="J177" s="84"/>
      <c r="K177" s="84"/>
      <c r="L177" s="84"/>
      <c r="M177" s="84"/>
      <c r="N177" s="84"/>
      <c r="O177" s="84"/>
      <c r="P177" s="84"/>
      <c r="Q177" s="84"/>
      <c r="R177" s="84"/>
      <c r="S177" s="84"/>
      <c r="T177" s="84"/>
      <c r="U177" s="84"/>
      <c r="V177" s="84"/>
      <c r="W177" s="84"/>
      <c r="X177" s="84"/>
    </row>
    <row r="178" spans="1:24" ht="15.75" customHeight="1">
      <c r="A178" s="397"/>
      <c r="B178" s="397"/>
      <c r="C178" s="84"/>
      <c r="D178" s="84"/>
      <c r="E178" s="84"/>
      <c r="F178" s="84"/>
      <c r="G178" s="84"/>
      <c r="H178" s="84"/>
      <c r="I178" s="84"/>
      <c r="J178" s="84"/>
      <c r="K178" s="84"/>
      <c r="L178" s="84"/>
      <c r="M178" s="84"/>
      <c r="N178" s="84"/>
      <c r="O178" s="84"/>
      <c r="P178" s="84"/>
      <c r="Q178" s="84"/>
      <c r="R178" s="84"/>
      <c r="S178" s="84"/>
      <c r="T178" s="84"/>
      <c r="U178" s="84"/>
      <c r="V178" s="84"/>
      <c r="W178" s="84"/>
      <c r="X178" s="84"/>
    </row>
    <row r="179" spans="1:24" ht="15.75" customHeight="1">
      <c r="A179" s="397"/>
      <c r="B179" s="397"/>
      <c r="C179" s="84"/>
      <c r="D179" s="84"/>
      <c r="E179" s="84"/>
      <c r="F179" s="84"/>
      <c r="G179" s="84"/>
      <c r="H179" s="84"/>
      <c r="I179" s="84"/>
      <c r="J179" s="84"/>
      <c r="K179" s="84"/>
      <c r="L179" s="84"/>
      <c r="M179" s="84"/>
      <c r="N179" s="84"/>
      <c r="O179" s="84"/>
      <c r="P179" s="84"/>
      <c r="Q179" s="84"/>
      <c r="R179" s="84"/>
      <c r="S179" s="84"/>
      <c r="T179" s="84"/>
      <c r="U179" s="84"/>
      <c r="V179" s="84"/>
      <c r="W179" s="84"/>
      <c r="X179" s="84"/>
    </row>
    <row r="180" spans="1:24" ht="15.75" customHeight="1">
      <c r="A180" s="397"/>
      <c r="B180" s="397"/>
      <c r="C180" s="84"/>
      <c r="D180" s="84"/>
      <c r="E180" s="84"/>
      <c r="F180" s="84"/>
      <c r="G180" s="84"/>
      <c r="H180" s="84"/>
      <c r="I180" s="84"/>
      <c r="J180" s="84"/>
      <c r="K180" s="84"/>
      <c r="L180" s="84"/>
      <c r="M180" s="84"/>
      <c r="N180" s="84"/>
      <c r="O180" s="84"/>
      <c r="P180" s="84"/>
      <c r="Q180" s="84"/>
      <c r="R180" s="84"/>
      <c r="S180" s="84"/>
      <c r="T180" s="84"/>
      <c r="U180" s="84"/>
      <c r="V180" s="84"/>
      <c r="W180" s="84"/>
      <c r="X180" s="84"/>
    </row>
    <row r="181" spans="1:24" ht="15.75" customHeight="1">
      <c r="A181" s="397"/>
      <c r="B181" s="397"/>
      <c r="C181" s="84"/>
      <c r="D181" s="84"/>
      <c r="E181" s="84"/>
      <c r="F181" s="84"/>
      <c r="G181" s="84"/>
      <c r="H181" s="84"/>
      <c r="I181" s="84"/>
      <c r="J181" s="84"/>
      <c r="K181" s="84"/>
      <c r="L181" s="84"/>
      <c r="M181" s="84"/>
      <c r="N181" s="84"/>
      <c r="O181" s="84"/>
      <c r="P181" s="84"/>
      <c r="Q181" s="84"/>
      <c r="R181" s="84"/>
      <c r="S181" s="84"/>
      <c r="T181" s="84"/>
      <c r="U181" s="84"/>
      <c r="V181" s="84"/>
      <c r="W181" s="84"/>
      <c r="X181" s="84"/>
    </row>
    <row r="182" spans="1:24" ht="15.75" customHeight="1">
      <c r="A182" s="397"/>
      <c r="B182" s="397"/>
      <c r="C182" s="84"/>
      <c r="D182" s="84"/>
      <c r="E182" s="84"/>
      <c r="F182" s="84"/>
      <c r="G182" s="84"/>
      <c r="H182" s="84"/>
      <c r="I182" s="84"/>
      <c r="J182" s="84"/>
      <c r="K182" s="84"/>
      <c r="L182" s="84"/>
      <c r="M182" s="84"/>
      <c r="N182" s="84"/>
      <c r="O182" s="84"/>
      <c r="P182" s="84"/>
      <c r="Q182" s="84"/>
      <c r="R182" s="84"/>
      <c r="S182" s="84"/>
      <c r="T182" s="84"/>
      <c r="U182" s="84"/>
      <c r="V182" s="84"/>
      <c r="W182" s="84"/>
      <c r="X182" s="84"/>
    </row>
    <row r="183" spans="1:24" ht="15.75" customHeight="1">
      <c r="A183" s="397"/>
      <c r="B183" s="397"/>
      <c r="C183" s="84"/>
      <c r="D183" s="84"/>
      <c r="E183" s="84"/>
      <c r="F183" s="84"/>
      <c r="G183" s="84"/>
      <c r="H183" s="84"/>
      <c r="I183" s="84"/>
      <c r="J183" s="84"/>
      <c r="K183" s="84"/>
      <c r="L183" s="84"/>
      <c r="M183" s="84"/>
      <c r="N183" s="84"/>
      <c r="O183" s="84"/>
      <c r="P183" s="84"/>
      <c r="Q183" s="84"/>
      <c r="R183" s="84"/>
      <c r="S183" s="84"/>
      <c r="T183" s="84"/>
      <c r="U183" s="84"/>
      <c r="V183" s="84"/>
      <c r="W183" s="84"/>
      <c r="X183" s="84"/>
    </row>
    <row r="184" spans="1:24" ht="15.75" customHeight="1">
      <c r="A184" s="397"/>
      <c r="B184" s="397"/>
      <c r="C184" s="84"/>
      <c r="D184" s="84"/>
      <c r="E184" s="84"/>
      <c r="F184" s="84"/>
      <c r="G184" s="84"/>
      <c r="H184" s="84"/>
      <c r="I184" s="84"/>
      <c r="J184" s="84"/>
      <c r="K184" s="84"/>
      <c r="L184" s="84"/>
      <c r="M184" s="84"/>
      <c r="N184" s="84"/>
      <c r="O184" s="84"/>
      <c r="P184" s="84"/>
      <c r="Q184" s="84"/>
      <c r="R184" s="84"/>
      <c r="S184" s="84"/>
      <c r="T184" s="84"/>
      <c r="U184" s="84"/>
      <c r="V184" s="84"/>
      <c r="W184" s="84"/>
      <c r="X184" s="84"/>
    </row>
    <row r="185" spans="1:24" ht="15.75" customHeight="1">
      <c r="A185" s="397"/>
      <c r="B185" s="397"/>
      <c r="C185" s="84"/>
      <c r="D185" s="84"/>
      <c r="E185" s="84"/>
      <c r="F185" s="84"/>
      <c r="G185" s="84"/>
      <c r="H185" s="84"/>
      <c r="I185" s="84"/>
      <c r="J185" s="84"/>
      <c r="K185" s="84"/>
      <c r="L185" s="84"/>
      <c r="M185" s="84"/>
      <c r="N185" s="84"/>
      <c r="O185" s="84"/>
      <c r="P185" s="84"/>
      <c r="Q185" s="84"/>
      <c r="R185" s="84"/>
      <c r="S185" s="84"/>
      <c r="T185" s="84"/>
      <c r="U185" s="84"/>
      <c r="V185" s="84"/>
      <c r="W185" s="84"/>
      <c r="X185" s="84"/>
    </row>
    <row r="186" spans="1:24" ht="15.75" customHeight="1">
      <c r="A186" s="397"/>
      <c r="B186" s="397"/>
      <c r="C186" s="84"/>
      <c r="D186" s="84"/>
      <c r="E186" s="84"/>
      <c r="F186" s="84"/>
      <c r="G186" s="84"/>
      <c r="H186" s="84"/>
      <c r="I186" s="84"/>
      <c r="J186" s="84"/>
      <c r="K186" s="84"/>
      <c r="L186" s="84"/>
      <c r="M186" s="84"/>
      <c r="N186" s="84"/>
      <c r="O186" s="84"/>
      <c r="P186" s="84"/>
      <c r="Q186" s="84"/>
      <c r="R186" s="84"/>
      <c r="S186" s="84"/>
      <c r="T186" s="84"/>
      <c r="U186" s="84"/>
      <c r="V186" s="84"/>
      <c r="W186" s="84"/>
      <c r="X186" s="84"/>
    </row>
    <row r="187" spans="1:24" ht="15.75" customHeight="1">
      <c r="A187" s="397"/>
      <c r="B187" s="397"/>
      <c r="C187" s="84"/>
      <c r="D187" s="84"/>
      <c r="E187" s="84"/>
      <c r="F187" s="84"/>
      <c r="G187" s="84"/>
      <c r="H187" s="84"/>
      <c r="I187" s="84"/>
      <c r="J187" s="84"/>
      <c r="K187" s="84"/>
      <c r="L187" s="84"/>
      <c r="M187" s="84"/>
      <c r="N187" s="84"/>
      <c r="O187" s="84"/>
      <c r="P187" s="84"/>
      <c r="Q187" s="84"/>
      <c r="R187" s="84"/>
      <c r="S187" s="84"/>
      <c r="T187" s="84"/>
      <c r="U187" s="84"/>
      <c r="V187" s="84"/>
      <c r="W187" s="84"/>
      <c r="X187" s="84"/>
    </row>
    <row r="188" spans="1:24" ht="15.75" customHeight="1">
      <c r="A188" s="397"/>
      <c r="B188" s="397"/>
      <c r="C188" s="84"/>
      <c r="D188" s="84"/>
      <c r="E188" s="84"/>
      <c r="F188" s="84"/>
      <c r="G188" s="84"/>
      <c r="H188" s="84"/>
      <c r="I188" s="84"/>
      <c r="J188" s="84"/>
      <c r="K188" s="84"/>
      <c r="L188" s="84"/>
      <c r="M188" s="84"/>
      <c r="N188" s="84"/>
      <c r="O188" s="84"/>
      <c r="P188" s="84"/>
      <c r="Q188" s="84"/>
      <c r="R188" s="84"/>
      <c r="S188" s="84"/>
      <c r="T188" s="84"/>
      <c r="U188" s="84"/>
      <c r="V188" s="84"/>
      <c r="W188" s="84"/>
      <c r="X188" s="84"/>
    </row>
    <row r="189" spans="1:24" ht="15.75" customHeight="1">
      <c r="A189" s="397"/>
      <c r="B189" s="397"/>
      <c r="C189" s="84"/>
      <c r="D189" s="84"/>
      <c r="E189" s="84"/>
      <c r="F189" s="84"/>
      <c r="G189" s="84"/>
      <c r="H189" s="84"/>
      <c r="I189" s="84"/>
      <c r="J189" s="84"/>
      <c r="K189" s="84"/>
      <c r="L189" s="84"/>
      <c r="M189" s="84"/>
      <c r="N189" s="84"/>
      <c r="O189" s="84"/>
      <c r="P189" s="84"/>
      <c r="Q189" s="84"/>
      <c r="R189" s="84"/>
      <c r="S189" s="84"/>
      <c r="T189" s="84"/>
      <c r="U189" s="84"/>
      <c r="V189" s="84"/>
      <c r="W189" s="84"/>
      <c r="X189" s="84"/>
    </row>
    <row r="190" spans="1:24" ht="15.75" customHeight="1">
      <c r="A190" s="397"/>
      <c r="B190" s="397"/>
      <c r="C190" s="84"/>
      <c r="D190" s="84"/>
      <c r="E190" s="84"/>
      <c r="F190" s="84"/>
      <c r="G190" s="84"/>
      <c r="H190" s="84"/>
      <c r="I190" s="84"/>
      <c r="J190" s="84"/>
      <c r="K190" s="84"/>
      <c r="L190" s="84"/>
      <c r="M190" s="84"/>
      <c r="N190" s="84"/>
      <c r="O190" s="84"/>
      <c r="P190" s="84"/>
      <c r="Q190" s="84"/>
      <c r="R190" s="84"/>
      <c r="S190" s="84"/>
      <c r="T190" s="84"/>
      <c r="U190" s="84"/>
      <c r="V190" s="84"/>
      <c r="W190" s="84"/>
      <c r="X190" s="84"/>
    </row>
    <row r="191" spans="1:24" ht="15.75" customHeight="1">
      <c r="A191" s="397"/>
      <c r="B191" s="397"/>
      <c r="C191" s="84"/>
      <c r="D191" s="84"/>
      <c r="E191" s="84"/>
      <c r="F191" s="84"/>
      <c r="G191" s="84"/>
      <c r="H191" s="84"/>
      <c r="I191" s="84"/>
      <c r="J191" s="84"/>
      <c r="K191" s="84"/>
      <c r="L191" s="84"/>
      <c r="M191" s="84"/>
      <c r="N191" s="84"/>
      <c r="O191" s="84"/>
      <c r="P191" s="84"/>
      <c r="Q191" s="84"/>
      <c r="R191" s="84"/>
      <c r="S191" s="84"/>
      <c r="T191" s="84"/>
      <c r="U191" s="84"/>
      <c r="V191" s="84"/>
      <c r="W191" s="84"/>
      <c r="X191" s="84"/>
    </row>
    <row r="192" spans="1:24" ht="15.75" customHeight="1">
      <c r="A192" s="397"/>
      <c r="B192" s="397"/>
      <c r="C192" s="84"/>
      <c r="D192" s="84"/>
      <c r="E192" s="84"/>
      <c r="F192" s="84"/>
      <c r="G192" s="84"/>
      <c r="H192" s="84"/>
      <c r="I192" s="84"/>
      <c r="J192" s="84"/>
      <c r="K192" s="84"/>
      <c r="L192" s="84"/>
      <c r="M192" s="84"/>
      <c r="N192" s="84"/>
      <c r="O192" s="84"/>
      <c r="P192" s="84"/>
      <c r="Q192" s="84"/>
      <c r="R192" s="84"/>
      <c r="S192" s="84"/>
      <c r="T192" s="84"/>
      <c r="U192" s="84"/>
      <c r="V192" s="84"/>
      <c r="W192" s="84"/>
      <c r="X192" s="84"/>
    </row>
    <row r="193" spans="1:24" ht="15.75" customHeight="1">
      <c r="A193" s="397"/>
      <c r="B193" s="397"/>
      <c r="C193" s="84"/>
      <c r="D193" s="84"/>
      <c r="E193" s="84"/>
      <c r="F193" s="84"/>
      <c r="G193" s="84"/>
      <c r="H193" s="84"/>
      <c r="I193" s="84"/>
      <c r="J193" s="84"/>
      <c r="K193" s="84"/>
      <c r="L193" s="84"/>
      <c r="M193" s="84"/>
      <c r="N193" s="84"/>
      <c r="O193" s="84"/>
      <c r="P193" s="84"/>
      <c r="Q193" s="84"/>
      <c r="R193" s="84"/>
      <c r="S193" s="84"/>
      <c r="T193" s="84"/>
      <c r="U193" s="84"/>
      <c r="V193" s="84"/>
      <c r="W193" s="84"/>
      <c r="X193" s="84"/>
    </row>
    <row r="194" spans="1:24" ht="15.75" customHeight="1">
      <c r="A194" s="397"/>
      <c r="B194" s="397"/>
      <c r="C194" s="84"/>
      <c r="D194" s="84"/>
      <c r="E194" s="84"/>
      <c r="F194" s="84"/>
      <c r="G194" s="84"/>
      <c r="H194" s="84"/>
      <c r="I194" s="84"/>
      <c r="J194" s="84"/>
      <c r="K194" s="84"/>
      <c r="L194" s="84"/>
      <c r="M194" s="84"/>
      <c r="N194" s="84"/>
      <c r="O194" s="84"/>
      <c r="P194" s="84"/>
      <c r="Q194" s="84"/>
      <c r="R194" s="84"/>
      <c r="S194" s="84"/>
      <c r="T194" s="84"/>
      <c r="U194" s="84"/>
      <c r="V194" s="84"/>
      <c r="W194" s="84"/>
      <c r="X194" s="84"/>
    </row>
    <row r="195" spans="1:24" ht="15.75" customHeight="1">
      <c r="A195" s="397"/>
      <c r="B195" s="397"/>
      <c r="C195" s="84"/>
      <c r="D195" s="84"/>
      <c r="E195" s="84"/>
      <c r="F195" s="84"/>
      <c r="G195" s="84"/>
      <c r="H195" s="84"/>
      <c r="I195" s="84"/>
      <c r="J195" s="84"/>
      <c r="K195" s="84"/>
      <c r="L195" s="84"/>
      <c r="M195" s="84"/>
      <c r="N195" s="84"/>
      <c r="O195" s="84"/>
      <c r="P195" s="84"/>
      <c r="Q195" s="84"/>
      <c r="R195" s="84"/>
      <c r="S195" s="84"/>
      <c r="T195" s="84"/>
      <c r="U195" s="84"/>
      <c r="V195" s="84"/>
      <c r="W195" s="84"/>
      <c r="X195" s="84"/>
    </row>
    <row r="196" spans="1:24" ht="15.75" customHeight="1">
      <c r="A196" s="397"/>
      <c r="B196" s="397"/>
      <c r="C196" s="84"/>
      <c r="D196" s="84"/>
      <c r="E196" s="84"/>
      <c r="F196" s="84"/>
      <c r="G196" s="84"/>
      <c r="H196" s="84"/>
      <c r="I196" s="84"/>
      <c r="J196" s="84"/>
      <c r="K196" s="84"/>
      <c r="L196" s="84"/>
      <c r="M196" s="84"/>
      <c r="N196" s="84"/>
      <c r="O196" s="84"/>
      <c r="P196" s="84"/>
      <c r="Q196" s="84"/>
      <c r="R196" s="84"/>
      <c r="S196" s="84"/>
      <c r="T196" s="84"/>
      <c r="U196" s="84"/>
      <c r="V196" s="84"/>
      <c r="W196" s="84"/>
      <c r="X196" s="84"/>
    </row>
    <row r="197" spans="1:24" ht="15.75" customHeight="1">
      <c r="A197" s="397"/>
      <c r="B197" s="397"/>
      <c r="C197" s="84"/>
      <c r="D197" s="84"/>
      <c r="E197" s="84"/>
      <c r="F197" s="84"/>
      <c r="G197" s="84"/>
      <c r="H197" s="84"/>
      <c r="I197" s="84"/>
      <c r="J197" s="84"/>
      <c r="K197" s="84"/>
      <c r="L197" s="84"/>
      <c r="M197" s="84"/>
      <c r="N197" s="84"/>
      <c r="O197" s="84"/>
      <c r="P197" s="84"/>
      <c r="Q197" s="84"/>
      <c r="R197" s="84"/>
      <c r="S197" s="84"/>
      <c r="T197" s="84"/>
      <c r="U197" s="84"/>
      <c r="V197" s="84"/>
      <c r="W197" s="84"/>
      <c r="X197" s="84"/>
    </row>
    <row r="198" spans="1:24" ht="15.75" customHeight="1">
      <c r="A198" s="397"/>
      <c r="B198" s="397"/>
      <c r="C198" s="84"/>
      <c r="D198" s="84"/>
      <c r="E198" s="84"/>
      <c r="F198" s="84"/>
      <c r="G198" s="84"/>
      <c r="H198" s="84"/>
      <c r="I198" s="84"/>
      <c r="J198" s="84"/>
      <c r="K198" s="84"/>
      <c r="L198" s="84"/>
      <c r="M198" s="84"/>
      <c r="N198" s="84"/>
      <c r="O198" s="84"/>
      <c r="P198" s="84"/>
      <c r="Q198" s="84"/>
      <c r="R198" s="84"/>
      <c r="S198" s="84"/>
      <c r="T198" s="84"/>
      <c r="U198" s="84"/>
      <c r="V198" s="84"/>
      <c r="W198" s="84"/>
      <c r="X198" s="84"/>
    </row>
    <row r="199" spans="1:24" ht="15.75" customHeight="1">
      <c r="A199" s="397"/>
      <c r="B199" s="397"/>
      <c r="C199" s="84"/>
      <c r="D199" s="84"/>
      <c r="E199" s="84"/>
      <c r="F199" s="84"/>
      <c r="G199" s="84"/>
      <c r="H199" s="84"/>
      <c r="I199" s="84"/>
      <c r="J199" s="84"/>
      <c r="K199" s="84"/>
      <c r="L199" s="84"/>
      <c r="M199" s="84"/>
      <c r="N199" s="84"/>
      <c r="O199" s="84"/>
      <c r="P199" s="84"/>
      <c r="Q199" s="84"/>
      <c r="R199" s="84"/>
      <c r="S199" s="84"/>
      <c r="T199" s="84"/>
      <c r="U199" s="84"/>
      <c r="V199" s="84"/>
      <c r="W199" s="84"/>
      <c r="X199" s="84"/>
    </row>
    <row r="200" spans="1:24" ht="15.75" customHeight="1">
      <c r="A200" s="397"/>
      <c r="B200" s="397"/>
      <c r="C200" s="84"/>
      <c r="D200" s="84"/>
      <c r="E200" s="84"/>
      <c r="F200" s="84"/>
      <c r="G200" s="84"/>
      <c r="H200" s="84"/>
      <c r="I200" s="84"/>
      <c r="J200" s="84"/>
      <c r="K200" s="84"/>
      <c r="L200" s="84"/>
      <c r="M200" s="84"/>
      <c r="N200" s="84"/>
      <c r="O200" s="84"/>
      <c r="P200" s="84"/>
      <c r="Q200" s="84"/>
      <c r="R200" s="84"/>
      <c r="S200" s="84"/>
      <c r="T200" s="84"/>
      <c r="U200" s="84"/>
      <c r="V200" s="84"/>
      <c r="W200" s="84"/>
      <c r="X200" s="84"/>
    </row>
    <row r="201" spans="1:24" ht="15.75" customHeight="1">
      <c r="A201" s="397"/>
      <c r="B201" s="397"/>
      <c r="C201" s="84"/>
      <c r="D201" s="84"/>
      <c r="E201" s="84"/>
      <c r="F201" s="84"/>
      <c r="G201" s="84"/>
      <c r="H201" s="84"/>
      <c r="I201" s="84"/>
      <c r="J201" s="84"/>
      <c r="K201" s="84"/>
      <c r="L201" s="84"/>
      <c r="M201" s="84"/>
      <c r="N201" s="84"/>
      <c r="O201" s="84"/>
      <c r="P201" s="84"/>
      <c r="Q201" s="84"/>
      <c r="R201" s="84"/>
      <c r="S201" s="84"/>
      <c r="T201" s="84"/>
      <c r="U201" s="84"/>
      <c r="V201" s="84"/>
      <c r="W201" s="84"/>
      <c r="X201" s="84"/>
    </row>
    <row r="202" spans="1:24" ht="15.75" customHeight="1">
      <c r="A202" s="397"/>
      <c r="B202" s="397"/>
      <c r="C202" s="84"/>
      <c r="D202" s="84"/>
      <c r="E202" s="84"/>
      <c r="F202" s="84"/>
      <c r="G202" s="84"/>
      <c r="H202" s="84"/>
      <c r="I202" s="84"/>
      <c r="J202" s="84"/>
      <c r="K202" s="84"/>
      <c r="L202" s="84"/>
      <c r="M202" s="84"/>
      <c r="N202" s="84"/>
      <c r="O202" s="84"/>
      <c r="P202" s="84"/>
      <c r="Q202" s="84"/>
      <c r="R202" s="84"/>
      <c r="S202" s="84"/>
      <c r="T202" s="84"/>
      <c r="U202" s="84"/>
      <c r="V202" s="84"/>
      <c r="W202" s="84"/>
      <c r="X202" s="84"/>
    </row>
    <row r="203" spans="1:24" ht="15.75" customHeight="1">
      <c r="A203" s="397"/>
      <c r="B203" s="397"/>
      <c r="C203" s="84"/>
      <c r="D203" s="84"/>
      <c r="E203" s="84"/>
      <c r="F203" s="84"/>
      <c r="G203" s="84"/>
      <c r="H203" s="84"/>
      <c r="I203" s="84"/>
      <c r="J203" s="84"/>
      <c r="K203" s="84"/>
      <c r="L203" s="84"/>
      <c r="M203" s="84"/>
      <c r="N203" s="84"/>
      <c r="O203" s="84"/>
      <c r="P203" s="84"/>
      <c r="Q203" s="84"/>
      <c r="R203" s="84"/>
      <c r="S203" s="84"/>
      <c r="T203" s="84"/>
      <c r="U203" s="84"/>
      <c r="V203" s="84"/>
      <c r="W203" s="84"/>
      <c r="X203" s="84"/>
    </row>
    <row r="204" spans="1:24" ht="15.75" customHeight="1">
      <c r="A204" s="397"/>
      <c r="B204" s="397"/>
      <c r="C204" s="84"/>
      <c r="D204" s="84"/>
      <c r="E204" s="84"/>
      <c r="F204" s="84"/>
      <c r="G204" s="84"/>
      <c r="H204" s="84"/>
      <c r="I204" s="84"/>
      <c r="J204" s="84"/>
      <c r="K204" s="84"/>
      <c r="L204" s="84"/>
      <c r="M204" s="84"/>
      <c r="N204" s="84"/>
      <c r="O204" s="84"/>
      <c r="P204" s="84"/>
      <c r="Q204" s="84"/>
      <c r="R204" s="84"/>
      <c r="S204" s="84"/>
      <c r="T204" s="84"/>
      <c r="U204" s="84"/>
      <c r="V204" s="84"/>
      <c r="W204" s="84"/>
      <c r="X204" s="84"/>
    </row>
    <row r="205" spans="1:24" ht="15.75" customHeight="1">
      <c r="A205" s="397"/>
      <c r="B205" s="397"/>
      <c r="C205" s="84"/>
      <c r="D205" s="84"/>
      <c r="E205" s="84"/>
      <c r="F205" s="84"/>
      <c r="G205" s="84"/>
      <c r="H205" s="84"/>
      <c r="I205" s="84"/>
      <c r="J205" s="84"/>
      <c r="K205" s="84"/>
      <c r="L205" s="84"/>
      <c r="M205" s="84"/>
      <c r="N205" s="84"/>
      <c r="O205" s="84"/>
      <c r="P205" s="84"/>
      <c r="Q205" s="84"/>
      <c r="R205" s="84"/>
      <c r="S205" s="84"/>
      <c r="T205" s="84"/>
      <c r="U205" s="84"/>
      <c r="V205" s="84"/>
      <c r="W205" s="84"/>
      <c r="X205" s="84"/>
    </row>
    <row r="206" spans="1:24" ht="15.75" customHeight="1">
      <c r="A206" s="397"/>
      <c r="B206" s="397"/>
      <c r="C206" s="84"/>
      <c r="D206" s="84"/>
      <c r="E206" s="84"/>
      <c r="F206" s="84"/>
      <c r="G206" s="84"/>
      <c r="H206" s="84"/>
      <c r="I206" s="84"/>
      <c r="J206" s="84"/>
      <c r="K206" s="84"/>
      <c r="L206" s="84"/>
      <c r="M206" s="84"/>
      <c r="N206" s="84"/>
      <c r="O206" s="84"/>
      <c r="P206" s="84"/>
      <c r="Q206" s="84"/>
      <c r="R206" s="84"/>
      <c r="S206" s="84"/>
      <c r="T206" s="84"/>
      <c r="U206" s="84"/>
      <c r="V206" s="84"/>
      <c r="W206" s="84"/>
      <c r="X206" s="84"/>
    </row>
    <row r="207" spans="1:24" ht="15.75" customHeight="1">
      <c r="A207" s="397"/>
      <c r="B207" s="397"/>
      <c r="C207" s="84"/>
      <c r="D207" s="84"/>
      <c r="E207" s="84"/>
      <c r="F207" s="84"/>
      <c r="G207" s="84"/>
      <c r="H207" s="84"/>
      <c r="I207" s="84"/>
      <c r="J207" s="84"/>
      <c r="K207" s="84"/>
      <c r="L207" s="84"/>
      <c r="M207" s="84"/>
      <c r="N207" s="84"/>
      <c r="O207" s="84"/>
      <c r="P207" s="84"/>
      <c r="Q207" s="84"/>
      <c r="R207" s="84"/>
      <c r="S207" s="84"/>
      <c r="T207" s="84"/>
      <c r="U207" s="84"/>
      <c r="V207" s="84"/>
      <c r="W207" s="84"/>
      <c r="X207" s="84"/>
    </row>
    <row r="208" spans="1:24" ht="15.75" customHeight="1">
      <c r="A208" s="397"/>
      <c r="B208" s="397"/>
      <c r="C208" s="84"/>
      <c r="D208" s="84"/>
      <c r="E208" s="84"/>
      <c r="F208" s="84"/>
      <c r="G208" s="84"/>
      <c r="H208" s="84"/>
      <c r="I208" s="84"/>
      <c r="J208" s="84"/>
      <c r="K208" s="84"/>
      <c r="L208" s="84"/>
      <c r="M208" s="84"/>
      <c r="N208" s="84"/>
      <c r="O208" s="84"/>
      <c r="P208" s="84"/>
      <c r="Q208" s="84"/>
      <c r="R208" s="84"/>
      <c r="S208" s="84"/>
      <c r="T208" s="84"/>
      <c r="U208" s="84"/>
      <c r="V208" s="84"/>
      <c r="W208" s="84"/>
      <c r="X208" s="84"/>
    </row>
    <row r="209" spans="1:24" ht="15.75" customHeight="1">
      <c r="A209" s="397"/>
      <c r="B209" s="397"/>
      <c r="C209" s="84"/>
      <c r="D209" s="84"/>
      <c r="E209" s="84"/>
      <c r="F209" s="84"/>
      <c r="G209" s="84"/>
      <c r="H209" s="84"/>
      <c r="I209" s="84"/>
      <c r="J209" s="84"/>
      <c r="K209" s="84"/>
      <c r="L209" s="84"/>
      <c r="M209" s="84"/>
      <c r="N209" s="84"/>
      <c r="O209" s="84"/>
      <c r="P209" s="84"/>
      <c r="Q209" s="84"/>
      <c r="R209" s="84"/>
      <c r="S209" s="84"/>
      <c r="T209" s="84"/>
      <c r="U209" s="84"/>
      <c r="V209" s="84"/>
      <c r="W209" s="84"/>
      <c r="X209" s="84"/>
    </row>
    <row r="210" spans="1:24" ht="15.75" customHeight="1">
      <c r="A210" s="397"/>
      <c r="B210" s="397"/>
      <c r="C210" s="84"/>
      <c r="D210" s="84"/>
      <c r="E210" s="84"/>
      <c r="F210" s="84"/>
      <c r="G210" s="84"/>
      <c r="H210" s="84"/>
      <c r="I210" s="84"/>
      <c r="J210" s="84"/>
      <c r="K210" s="84"/>
      <c r="L210" s="84"/>
      <c r="M210" s="84"/>
      <c r="N210" s="84"/>
      <c r="O210" s="84"/>
      <c r="P210" s="84"/>
      <c r="Q210" s="84"/>
      <c r="R210" s="84"/>
      <c r="S210" s="84"/>
      <c r="T210" s="84"/>
      <c r="U210" s="84"/>
      <c r="V210" s="84"/>
      <c r="W210" s="84"/>
      <c r="X210" s="84"/>
    </row>
    <row r="211" spans="1:24" ht="15.75" customHeight="1">
      <c r="A211" s="397"/>
      <c r="B211" s="397"/>
      <c r="C211" s="84"/>
      <c r="D211" s="84"/>
      <c r="E211" s="84"/>
      <c r="F211" s="84"/>
      <c r="G211" s="84"/>
      <c r="H211" s="84"/>
      <c r="I211" s="84"/>
      <c r="J211" s="84"/>
      <c r="K211" s="84"/>
      <c r="L211" s="84"/>
      <c r="M211" s="84"/>
      <c r="N211" s="84"/>
      <c r="O211" s="84"/>
      <c r="P211" s="84"/>
      <c r="Q211" s="84"/>
      <c r="R211" s="84"/>
      <c r="S211" s="84"/>
      <c r="T211" s="84"/>
      <c r="U211" s="84"/>
      <c r="V211" s="84"/>
      <c r="W211" s="84"/>
      <c r="X211" s="84"/>
    </row>
    <row r="212" spans="1:24" ht="15.75" customHeight="1">
      <c r="A212" s="397"/>
      <c r="B212" s="397"/>
      <c r="C212" s="84"/>
      <c r="D212" s="84"/>
      <c r="E212" s="84"/>
      <c r="F212" s="84"/>
      <c r="G212" s="84"/>
      <c r="H212" s="84"/>
      <c r="I212" s="84"/>
      <c r="J212" s="84"/>
      <c r="K212" s="84"/>
      <c r="L212" s="84"/>
      <c r="M212" s="84"/>
      <c r="N212" s="84"/>
      <c r="O212" s="84"/>
      <c r="P212" s="84"/>
      <c r="Q212" s="84"/>
      <c r="R212" s="84"/>
      <c r="S212" s="84"/>
      <c r="T212" s="84"/>
      <c r="U212" s="84"/>
      <c r="V212" s="84"/>
      <c r="W212" s="84"/>
      <c r="X212" s="84"/>
    </row>
    <row r="213" spans="1:24" ht="15.75" customHeight="1">
      <c r="A213" s="397"/>
      <c r="B213" s="397"/>
      <c r="C213" s="84"/>
      <c r="D213" s="84"/>
      <c r="E213" s="84"/>
      <c r="F213" s="84"/>
      <c r="G213" s="84"/>
      <c r="H213" s="84"/>
      <c r="I213" s="84"/>
      <c r="J213" s="84"/>
      <c r="K213" s="84"/>
      <c r="L213" s="84"/>
      <c r="M213" s="84"/>
      <c r="N213" s="84"/>
      <c r="O213" s="84"/>
      <c r="P213" s="84"/>
      <c r="Q213" s="84"/>
      <c r="R213" s="84"/>
      <c r="S213" s="84"/>
      <c r="T213" s="84"/>
      <c r="U213" s="84"/>
      <c r="V213" s="84"/>
      <c r="W213" s="84"/>
      <c r="X213" s="84"/>
    </row>
    <row r="214" spans="1:24" ht="15.75" customHeight="1">
      <c r="A214" s="397"/>
      <c r="B214" s="397"/>
      <c r="C214" s="84"/>
      <c r="D214" s="84"/>
      <c r="E214" s="84"/>
      <c r="F214" s="84"/>
      <c r="G214" s="84"/>
      <c r="H214" s="84"/>
      <c r="I214" s="84"/>
      <c r="J214" s="84"/>
      <c r="K214" s="84"/>
      <c r="L214" s="84"/>
      <c r="M214" s="84"/>
      <c r="N214" s="84"/>
      <c r="O214" s="84"/>
      <c r="P214" s="84"/>
      <c r="Q214" s="84"/>
      <c r="R214" s="84"/>
      <c r="S214" s="84"/>
      <c r="T214" s="84"/>
      <c r="U214" s="84"/>
      <c r="V214" s="84"/>
      <c r="W214" s="84"/>
      <c r="X214" s="84"/>
    </row>
    <row r="215" spans="1:24" ht="15.75" customHeight="1">
      <c r="A215" s="397"/>
      <c r="B215" s="397"/>
      <c r="C215" s="84"/>
      <c r="D215" s="84"/>
      <c r="E215" s="84"/>
      <c r="F215" s="84"/>
      <c r="G215" s="84"/>
      <c r="H215" s="84"/>
      <c r="I215" s="84"/>
      <c r="J215" s="84"/>
      <c r="K215" s="84"/>
      <c r="L215" s="84"/>
      <c r="M215" s="84"/>
      <c r="N215" s="84"/>
      <c r="O215" s="84"/>
      <c r="P215" s="84"/>
      <c r="Q215" s="84"/>
      <c r="R215" s="84"/>
      <c r="S215" s="84"/>
      <c r="T215" s="84"/>
      <c r="U215" s="84"/>
      <c r="V215" s="84"/>
      <c r="W215" s="84"/>
      <c r="X215" s="84"/>
    </row>
    <row r="216" spans="1:24" ht="15.75" customHeight="1">
      <c r="A216" s="397"/>
      <c r="B216" s="397"/>
      <c r="C216" s="84"/>
      <c r="D216" s="84"/>
      <c r="E216" s="84"/>
      <c r="F216" s="84"/>
      <c r="G216" s="84"/>
      <c r="H216" s="84"/>
      <c r="I216" s="84"/>
      <c r="J216" s="84"/>
      <c r="K216" s="84"/>
      <c r="L216" s="84"/>
      <c r="M216" s="84"/>
      <c r="N216" s="84"/>
      <c r="O216" s="84"/>
      <c r="P216" s="84"/>
      <c r="Q216" s="84"/>
      <c r="R216" s="84"/>
      <c r="S216" s="84"/>
      <c r="T216" s="84"/>
      <c r="U216" s="84"/>
      <c r="V216" s="84"/>
      <c r="W216" s="84"/>
      <c r="X216" s="84"/>
    </row>
    <row r="217" spans="1:24" ht="15.75" customHeight="1">
      <c r="A217" s="397"/>
      <c r="B217" s="397"/>
      <c r="C217" s="84"/>
      <c r="D217" s="84"/>
      <c r="E217" s="84"/>
      <c r="F217" s="84"/>
      <c r="G217" s="84"/>
      <c r="H217" s="84"/>
      <c r="I217" s="84"/>
      <c r="J217" s="84"/>
      <c r="K217" s="84"/>
      <c r="L217" s="84"/>
      <c r="M217" s="84"/>
      <c r="N217" s="84"/>
      <c r="O217" s="84"/>
      <c r="P217" s="84"/>
      <c r="Q217" s="84"/>
      <c r="R217" s="84"/>
      <c r="S217" s="84"/>
      <c r="T217" s="84"/>
      <c r="U217" s="84"/>
      <c r="V217" s="84"/>
      <c r="W217" s="84"/>
      <c r="X217" s="84"/>
    </row>
    <row r="218" spans="1:24" ht="15.75" customHeight="1">
      <c r="A218" s="397"/>
      <c r="B218" s="397"/>
      <c r="C218" s="84"/>
      <c r="D218" s="84"/>
      <c r="E218" s="84"/>
      <c r="F218" s="84"/>
      <c r="G218" s="84"/>
      <c r="H218" s="84"/>
      <c r="I218" s="84"/>
      <c r="J218" s="84"/>
      <c r="K218" s="84"/>
      <c r="L218" s="84"/>
      <c r="M218" s="84"/>
      <c r="N218" s="84"/>
      <c r="O218" s="84"/>
      <c r="P218" s="84"/>
      <c r="Q218" s="84"/>
      <c r="R218" s="84"/>
      <c r="S218" s="84"/>
      <c r="T218" s="84"/>
      <c r="U218" s="84"/>
      <c r="V218" s="84"/>
      <c r="W218" s="84"/>
      <c r="X218" s="84"/>
    </row>
    <row r="219" spans="1:24" ht="15.75" customHeight="1">
      <c r="A219" s="397"/>
      <c r="B219" s="397"/>
      <c r="C219" s="84"/>
      <c r="D219" s="84"/>
      <c r="E219" s="84"/>
      <c r="F219" s="84"/>
      <c r="G219" s="84"/>
      <c r="H219" s="84"/>
      <c r="I219" s="84"/>
      <c r="J219" s="84"/>
      <c r="K219" s="84"/>
      <c r="L219" s="84"/>
      <c r="M219" s="84"/>
      <c r="N219" s="84"/>
      <c r="O219" s="84"/>
      <c r="P219" s="84"/>
      <c r="Q219" s="84"/>
      <c r="R219" s="84"/>
      <c r="S219" s="84"/>
      <c r="T219" s="84"/>
      <c r="U219" s="84"/>
      <c r="V219" s="84"/>
      <c r="W219" s="84"/>
      <c r="X219" s="84"/>
    </row>
    <row r="220" spans="1:24" ht="15.75" customHeight="1">
      <c r="A220" s="397"/>
      <c r="B220" s="397"/>
      <c r="C220" s="84"/>
      <c r="D220" s="84"/>
      <c r="E220" s="84"/>
      <c r="F220" s="84"/>
      <c r="G220" s="84"/>
      <c r="H220" s="84"/>
      <c r="I220" s="84"/>
      <c r="J220" s="84"/>
      <c r="K220" s="84"/>
      <c r="L220" s="84"/>
      <c r="M220" s="84"/>
      <c r="N220" s="84"/>
      <c r="O220" s="84"/>
      <c r="P220" s="84"/>
      <c r="Q220" s="84"/>
      <c r="R220" s="84"/>
      <c r="S220" s="84"/>
      <c r="T220" s="84"/>
      <c r="U220" s="84"/>
      <c r="V220" s="84"/>
      <c r="W220" s="84"/>
      <c r="X220" s="84"/>
    </row>
    <row r="221" spans="1:24" ht="15.75" customHeight="1">
      <c r="A221" s="397"/>
      <c r="B221" s="397"/>
      <c r="C221" s="84"/>
      <c r="D221" s="84"/>
      <c r="E221" s="84"/>
      <c r="F221" s="84"/>
      <c r="G221" s="84"/>
      <c r="H221" s="84"/>
      <c r="I221" s="84"/>
      <c r="J221" s="84"/>
      <c r="K221" s="84"/>
      <c r="L221" s="84"/>
      <c r="M221" s="84"/>
      <c r="N221" s="84"/>
      <c r="O221" s="84"/>
      <c r="P221" s="84"/>
      <c r="Q221" s="84"/>
      <c r="R221" s="84"/>
      <c r="S221" s="84"/>
      <c r="T221" s="84"/>
      <c r="U221" s="84"/>
      <c r="V221" s="84"/>
      <c r="W221" s="84"/>
      <c r="X221" s="84"/>
    </row>
    <row r="222" spans="1:24" ht="15.75" customHeight="1">
      <c r="A222" s="397"/>
      <c r="B222" s="397"/>
      <c r="C222" s="84"/>
      <c r="D222" s="84"/>
      <c r="E222" s="84"/>
      <c r="F222" s="84"/>
      <c r="G222" s="84"/>
      <c r="H222" s="84"/>
      <c r="I222" s="84"/>
      <c r="J222" s="84"/>
      <c r="K222" s="84"/>
      <c r="L222" s="84"/>
      <c r="M222" s="84"/>
      <c r="N222" s="84"/>
      <c r="O222" s="84"/>
      <c r="P222" s="84"/>
      <c r="Q222" s="84"/>
      <c r="R222" s="84"/>
      <c r="S222" s="84"/>
      <c r="T222" s="84"/>
      <c r="U222" s="84"/>
      <c r="V222" s="84"/>
      <c r="W222" s="84"/>
      <c r="X222" s="84"/>
    </row>
    <row r="223" spans="1:24" ht="15.75" customHeight="1">
      <c r="A223" s="397"/>
      <c r="B223" s="397"/>
      <c r="C223" s="84"/>
      <c r="D223" s="84"/>
      <c r="E223" s="84"/>
      <c r="F223" s="84"/>
      <c r="G223" s="84"/>
      <c r="H223" s="84"/>
      <c r="I223" s="84"/>
      <c r="J223" s="84"/>
      <c r="K223" s="84"/>
      <c r="L223" s="84"/>
      <c r="M223" s="84"/>
      <c r="N223" s="84"/>
      <c r="O223" s="84"/>
      <c r="P223" s="84"/>
      <c r="Q223" s="84"/>
      <c r="R223" s="84"/>
      <c r="S223" s="84"/>
      <c r="T223" s="84"/>
      <c r="U223" s="84"/>
      <c r="V223" s="84"/>
      <c r="W223" s="84"/>
      <c r="X223" s="84"/>
    </row>
    <row r="224" spans="1:24" ht="15.75" customHeight="1">
      <c r="A224" s="397"/>
      <c r="B224" s="397"/>
      <c r="C224" s="84"/>
      <c r="D224" s="84"/>
      <c r="E224" s="84"/>
      <c r="F224" s="84"/>
      <c r="G224" s="84"/>
      <c r="H224" s="84"/>
      <c r="I224" s="84"/>
      <c r="J224" s="84"/>
      <c r="K224" s="84"/>
      <c r="L224" s="84"/>
      <c r="M224" s="84"/>
      <c r="N224" s="84"/>
      <c r="O224" s="84"/>
      <c r="P224" s="84"/>
      <c r="Q224" s="84"/>
      <c r="R224" s="84"/>
      <c r="S224" s="84"/>
      <c r="T224" s="84"/>
      <c r="U224" s="84"/>
      <c r="V224" s="84"/>
      <c r="W224" s="84"/>
      <c r="X224" s="84"/>
    </row>
    <row r="225" spans="1:24" ht="15.75" customHeight="1">
      <c r="A225" s="397"/>
      <c r="B225" s="397"/>
      <c r="C225" s="84"/>
      <c r="D225" s="84"/>
      <c r="E225" s="84"/>
      <c r="F225" s="84"/>
      <c r="G225" s="84"/>
      <c r="H225" s="84"/>
      <c r="I225" s="84"/>
      <c r="J225" s="84"/>
      <c r="K225" s="84"/>
      <c r="L225" s="84"/>
      <c r="M225" s="84"/>
      <c r="N225" s="84"/>
      <c r="O225" s="84"/>
      <c r="P225" s="84"/>
      <c r="Q225" s="84"/>
      <c r="R225" s="84"/>
      <c r="S225" s="84"/>
      <c r="T225" s="84"/>
      <c r="U225" s="84"/>
      <c r="V225" s="84"/>
      <c r="W225" s="84"/>
      <c r="X225" s="84"/>
    </row>
    <row r="226" spans="1:24" ht="15.75" customHeight="1">
      <c r="A226" s="397"/>
      <c r="B226" s="397"/>
      <c r="C226" s="84"/>
      <c r="D226" s="84"/>
      <c r="E226" s="84"/>
      <c r="F226" s="84"/>
      <c r="G226" s="84"/>
      <c r="H226" s="84"/>
      <c r="I226" s="84"/>
      <c r="J226" s="84"/>
      <c r="K226" s="84"/>
      <c r="L226" s="84"/>
      <c r="M226" s="84"/>
      <c r="N226" s="84"/>
      <c r="O226" s="84"/>
      <c r="P226" s="84"/>
      <c r="Q226" s="84"/>
      <c r="R226" s="84"/>
      <c r="S226" s="84"/>
      <c r="T226" s="84"/>
      <c r="U226" s="84"/>
      <c r="V226" s="84"/>
      <c r="W226" s="84"/>
      <c r="X226" s="84"/>
    </row>
    <row r="227" spans="1:24" ht="15.75" customHeight="1">
      <c r="A227" s="397"/>
      <c r="B227" s="397"/>
      <c r="C227" s="84"/>
      <c r="D227" s="84"/>
      <c r="E227" s="84"/>
      <c r="F227" s="84"/>
      <c r="G227" s="84"/>
      <c r="H227" s="84"/>
      <c r="I227" s="84"/>
      <c r="J227" s="84"/>
      <c r="K227" s="84"/>
      <c r="L227" s="84"/>
      <c r="M227" s="84"/>
      <c r="N227" s="84"/>
      <c r="O227" s="84"/>
      <c r="P227" s="84"/>
      <c r="Q227" s="84"/>
      <c r="R227" s="84"/>
      <c r="S227" s="84"/>
      <c r="T227" s="84"/>
      <c r="U227" s="84"/>
      <c r="V227" s="84"/>
      <c r="W227" s="84"/>
      <c r="X227" s="84"/>
    </row>
    <row r="228" spans="1:24" ht="15.75" customHeight="1">
      <c r="A228" s="397"/>
      <c r="B228" s="397"/>
      <c r="C228" s="84"/>
      <c r="D228" s="84"/>
      <c r="E228" s="84"/>
      <c r="F228" s="84"/>
      <c r="G228" s="84"/>
      <c r="H228" s="84"/>
      <c r="I228" s="84"/>
      <c r="J228" s="84"/>
      <c r="K228" s="84"/>
      <c r="L228" s="84"/>
      <c r="M228" s="84"/>
      <c r="N228" s="84"/>
      <c r="O228" s="84"/>
      <c r="P228" s="84"/>
      <c r="Q228" s="84"/>
      <c r="R228" s="84"/>
      <c r="S228" s="84"/>
      <c r="T228" s="84"/>
      <c r="U228" s="84"/>
      <c r="V228" s="84"/>
      <c r="W228" s="84"/>
      <c r="X228" s="84"/>
    </row>
    <row r="229" spans="1:24" ht="15.75" customHeight="1">
      <c r="A229" s="397"/>
      <c r="B229" s="397"/>
      <c r="C229" s="84"/>
      <c r="D229" s="84"/>
      <c r="E229" s="84"/>
      <c r="F229" s="84"/>
      <c r="G229" s="84"/>
      <c r="H229" s="84"/>
      <c r="I229" s="84"/>
      <c r="J229" s="84"/>
      <c r="K229" s="84"/>
      <c r="L229" s="84"/>
      <c r="M229" s="84"/>
      <c r="N229" s="84"/>
      <c r="O229" s="84"/>
      <c r="P229" s="84"/>
      <c r="Q229" s="84"/>
      <c r="R229" s="84"/>
      <c r="S229" s="84"/>
      <c r="T229" s="84"/>
      <c r="U229" s="84"/>
      <c r="V229" s="84"/>
      <c r="W229" s="84"/>
      <c r="X229" s="84"/>
    </row>
    <row r="230" spans="1:24" ht="15.75" customHeight="1">
      <c r="A230" s="397"/>
      <c r="B230" s="397"/>
      <c r="C230" s="84"/>
      <c r="D230" s="84"/>
      <c r="E230" s="84"/>
      <c r="F230" s="84"/>
      <c r="G230" s="84"/>
      <c r="H230" s="84"/>
      <c r="I230" s="84"/>
      <c r="J230" s="84"/>
      <c r="K230" s="84"/>
      <c r="L230" s="84"/>
      <c r="M230" s="84"/>
      <c r="N230" s="84"/>
      <c r="O230" s="84"/>
      <c r="P230" s="84"/>
      <c r="Q230" s="84"/>
      <c r="R230" s="84"/>
      <c r="S230" s="84"/>
      <c r="T230" s="84"/>
      <c r="U230" s="84"/>
      <c r="V230" s="84"/>
      <c r="W230" s="84"/>
      <c r="X230" s="84"/>
    </row>
    <row r="231" spans="1:24" ht="15.75" customHeight="1">
      <c r="A231" s="397"/>
      <c r="B231" s="397"/>
      <c r="C231" s="84"/>
      <c r="D231" s="84"/>
      <c r="E231" s="84"/>
      <c r="F231" s="84"/>
      <c r="G231" s="84"/>
      <c r="H231" s="84"/>
      <c r="I231" s="84"/>
      <c r="J231" s="84"/>
      <c r="K231" s="84"/>
      <c r="L231" s="84"/>
      <c r="M231" s="84"/>
      <c r="N231" s="84"/>
      <c r="O231" s="84"/>
      <c r="P231" s="84"/>
      <c r="Q231" s="84"/>
      <c r="R231" s="84"/>
      <c r="S231" s="84"/>
      <c r="T231" s="84"/>
      <c r="U231" s="84"/>
      <c r="V231" s="84"/>
      <c r="W231" s="84"/>
      <c r="X231" s="84"/>
    </row>
    <row r="232" spans="1:24" ht="15.75" customHeight="1">
      <c r="A232" s="397"/>
      <c r="B232" s="397"/>
      <c r="C232" s="84"/>
      <c r="D232" s="84"/>
      <c r="E232" s="84"/>
      <c r="F232" s="84"/>
      <c r="G232" s="84"/>
      <c r="H232" s="84"/>
      <c r="I232" s="84"/>
      <c r="J232" s="84"/>
      <c r="K232" s="84"/>
      <c r="L232" s="84"/>
      <c r="M232" s="84"/>
      <c r="N232" s="84"/>
      <c r="O232" s="84"/>
      <c r="P232" s="84"/>
      <c r="Q232" s="84"/>
      <c r="R232" s="84"/>
      <c r="S232" s="84"/>
      <c r="T232" s="84"/>
      <c r="U232" s="84"/>
      <c r="V232" s="84"/>
      <c r="W232" s="84"/>
      <c r="X232" s="84"/>
    </row>
    <row r="233" spans="1:24" ht="15.75" customHeight="1">
      <c r="A233" s="397"/>
      <c r="B233" s="397"/>
      <c r="C233" s="84"/>
      <c r="D233" s="84"/>
      <c r="E233" s="84"/>
      <c r="F233" s="84"/>
      <c r="G233" s="84"/>
      <c r="H233" s="84"/>
      <c r="I233" s="84"/>
      <c r="J233" s="84"/>
      <c r="K233" s="84"/>
      <c r="L233" s="84"/>
      <c r="M233" s="84"/>
      <c r="N233" s="84"/>
      <c r="O233" s="84"/>
      <c r="P233" s="84"/>
      <c r="Q233" s="84"/>
      <c r="R233" s="84"/>
      <c r="S233" s="84"/>
      <c r="T233" s="84"/>
      <c r="U233" s="84"/>
      <c r="V233" s="84"/>
      <c r="W233" s="84"/>
      <c r="X233" s="84"/>
    </row>
    <row r="234" spans="1:24" ht="15.75" customHeight="1">
      <c r="A234" s="397"/>
      <c r="B234" s="397"/>
      <c r="C234" s="84"/>
      <c r="D234" s="84"/>
      <c r="E234" s="84"/>
      <c r="F234" s="84"/>
      <c r="G234" s="84"/>
      <c r="H234" s="84"/>
      <c r="I234" s="84"/>
      <c r="J234" s="84"/>
      <c r="K234" s="84"/>
      <c r="L234" s="84"/>
      <c r="M234" s="84"/>
      <c r="N234" s="84"/>
      <c r="O234" s="84"/>
      <c r="P234" s="84"/>
      <c r="Q234" s="84"/>
      <c r="R234" s="84"/>
      <c r="S234" s="84"/>
      <c r="T234" s="84"/>
      <c r="U234" s="84"/>
      <c r="V234" s="84"/>
      <c r="W234" s="84"/>
      <c r="X234" s="84"/>
    </row>
    <row r="235" spans="1:24" ht="15.75" customHeight="1"/>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sheetData>
  <autoFilter ref="A9:X33"/>
  <mergeCells count="28">
    <mergeCell ref="B1:C3"/>
    <mergeCell ref="D1:M1"/>
    <mergeCell ref="B8:K8"/>
    <mergeCell ref="L8:M8"/>
    <mergeCell ref="B12:B13"/>
    <mergeCell ref="C12:C13"/>
    <mergeCell ref="D12:D13"/>
    <mergeCell ref="E12:E13"/>
    <mergeCell ref="F12:F13"/>
    <mergeCell ref="G12:G13"/>
    <mergeCell ref="H12:H13"/>
    <mergeCell ref="I12:I13"/>
    <mergeCell ref="H17:H18"/>
    <mergeCell ref="I17:I18"/>
    <mergeCell ref="B19:B20"/>
    <mergeCell ref="C19:C20"/>
    <mergeCell ref="D19:D20"/>
    <mergeCell ref="B17:B18"/>
    <mergeCell ref="D17:D18"/>
    <mergeCell ref="E17:E18"/>
    <mergeCell ref="F17:F18"/>
    <mergeCell ref="G17:G18"/>
    <mergeCell ref="E19:E20"/>
    <mergeCell ref="F19:F20"/>
    <mergeCell ref="G19:G20"/>
    <mergeCell ref="H19:H20"/>
    <mergeCell ref="I19:I20"/>
    <mergeCell ref="C17:C18"/>
  </mergeCells>
  <dataValidations count="1">
    <dataValidation type="whole" operator="equal" allowBlank="1" showInputMessage="1" showErrorMessage="1" error="ERROR. NO DEBE DILIGENCIAR ESTAS CELDAS" sqref="A29:A32 D29:D32">
      <formula1>11111111111111100000</formula1>
    </dataValidation>
  </dataValidations>
  <pageMargins left="0.7" right="0.7" top="0.75" bottom="0.75"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W889"/>
  <sheetViews>
    <sheetView showGridLines="0" topLeftCell="C1" workbookViewId="0">
      <selection activeCell="C10" sqref="C10"/>
    </sheetView>
  </sheetViews>
  <sheetFormatPr baseColWidth="10" defaultColWidth="14.42578125" defaultRowHeight="15" customHeight="1"/>
  <cols>
    <col min="1" max="1" width="11.42578125" customWidth="1"/>
    <col min="2" max="2" width="3.5703125" customWidth="1"/>
    <col min="3" max="3" width="37.42578125" customWidth="1"/>
    <col min="4" max="5" width="35.28515625" customWidth="1"/>
    <col min="6" max="6" width="22.140625" customWidth="1"/>
    <col min="7" max="7" width="19" customWidth="1"/>
    <col min="8" max="8" width="12.85546875" customWidth="1"/>
    <col min="9" max="9" width="13" customWidth="1"/>
    <col min="10" max="10" width="38.5703125" style="348" customWidth="1"/>
    <col min="11" max="11" width="9.7109375" style="348" customWidth="1"/>
    <col min="12" max="12" width="33.5703125" customWidth="1"/>
    <col min="13" max="13" width="29.7109375" customWidth="1"/>
    <col min="14" max="23" width="10.7109375" customWidth="1"/>
  </cols>
  <sheetData>
    <row r="1" spans="1:23" ht="53.25" customHeight="1">
      <c r="A1" s="24"/>
      <c r="B1" s="24"/>
      <c r="C1" s="24"/>
      <c r="D1" s="667" t="s">
        <v>69</v>
      </c>
      <c r="E1" s="640"/>
      <c r="F1" s="640"/>
      <c r="G1" s="640"/>
      <c r="H1" s="640"/>
      <c r="I1" s="640"/>
      <c r="J1" s="640"/>
      <c r="K1" s="640"/>
      <c r="L1" s="640"/>
      <c r="M1" s="640"/>
      <c r="N1" s="24"/>
      <c r="O1" s="24"/>
      <c r="P1" s="24"/>
      <c r="Q1" s="24"/>
      <c r="R1" s="24"/>
      <c r="S1" s="24"/>
      <c r="T1" s="24"/>
      <c r="U1" s="24"/>
      <c r="V1" s="24"/>
      <c r="W1" s="24"/>
    </row>
    <row r="2" spans="1:23" ht="12" customHeight="1" thickBot="1">
      <c r="A2" s="24"/>
      <c r="B2" s="24"/>
      <c r="C2" s="24"/>
      <c r="D2" s="102"/>
      <c r="E2" s="101"/>
      <c r="F2" s="101"/>
      <c r="G2" s="101"/>
      <c r="H2" s="101"/>
      <c r="I2" s="101"/>
      <c r="J2" s="349"/>
      <c r="K2" s="349"/>
      <c r="L2" s="101"/>
      <c r="M2" s="101"/>
      <c r="N2" s="24"/>
      <c r="O2" s="24"/>
      <c r="P2" s="24"/>
      <c r="Q2" s="24"/>
      <c r="R2" s="24"/>
      <c r="S2" s="24"/>
      <c r="T2" s="24"/>
      <c r="U2" s="24"/>
      <c r="V2" s="24"/>
      <c r="W2" s="24"/>
    </row>
    <row r="3" spans="1:23" ht="19.5" customHeight="1" thickBot="1">
      <c r="A3" s="24"/>
      <c r="B3" s="84"/>
      <c r="C3" s="24"/>
      <c r="D3" s="15" t="s">
        <v>783</v>
      </c>
      <c r="E3" s="109">
        <f>100/17</f>
        <v>5.882352941176471</v>
      </c>
      <c r="F3" s="24"/>
      <c r="G3" s="24"/>
      <c r="H3" s="24"/>
      <c r="I3" s="24"/>
      <c r="J3" s="24"/>
      <c r="K3" s="24"/>
      <c r="L3" s="92" t="s">
        <v>76</v>
      </c>
      <c r="M3" s="103">
        <v>20</v>
      </c>
      <c r="N3" s="24"/>
      <c r="O3" s="24"/>
      <c r="P3" s="24"/>
      <c r="Q3" s="24"/>
      <c r="R3" s="24"/>
      <c r="S3" s="24"/>
      <c r="T3" s="24"/>
      <c r="U3" s="24"/>
      <c r="V3" s="24"/>
      <c r="W3" s="24"/>
    </row>
    <row r="4" spans="1:23" ht="20.25" customHeight="1" thickBot="1">
      <c r="A4" s="24"/>
      <c r="B4" s="104"/>
      <c r="C4" s="106"/>
      <c r="D4" s="15" t="s">
        <v>39</v>
      </c>
      <c r="E4" s="109">
        <f>+M4*E3/M3</f>
        <v>4.7058823529411766</v>
      </c>
      <c r="F4" s="24"/>
      <c r="G4" s="24"/>
      <c r="H4" s="24"/>
      <c r="I4" s="24"/>
      <c r="J4" s="24"/>
      <c r="K4" s="24"/>
      <c r="L4" s="95" t="s">
        <v>78</v>
      </c>
      <c r="M4" s="111">
        <v>16</v>
      </c>
      <c r="N4" s="24"/>
      <c r="O4" s="24"/>
      <c r="P4" s="24"/>
      <c r="Q4" s="24"/>
      <c r="R4" s="24"/>
      <c r="S4" s="24"/>
      <c r="T4" s="24"/>
      <c r="U4" s="24"/>
      <c r="V4" s="24"/>
      <c r="W4" s="24"/>
    </row>
    <row r="5" spans="1:23" ht="20.25" customHeight="1" thickBot="1">
      <c r="A5" s="24"/>
      <c r="B5" s="104"/>
      <c r="C5" s="84"/>
      <c r="D5" s="15" t="s">
        <v>59</v>
      </c>
      <c r="E5" s="112" t="str">
        <f>Resp.!J5</f>
        <v>Grupo de Talento Humano</v>
      </c>
      <c r="F5" s="24"/>
      <c r="G5" s="24"/>
      <c r="H5" s="24"/>
      <c r="I5" s="24"/>
      <c r="J5" s="471"/>
      <c r="K5" s="24"/>
      <c r="L5" s="98" t="s">
        <v>80</v>
      </c>
      <c r="M5" s="114">
        <v>4</v>
      </c>
      <c r="N5" s="24"/>
      <c r="O5" s="24"/>
      <c r="P5" s="24"/>
      <c r="Q5" s="24"/>
      <c r="R5" s="24"/>
      <c r="S5" s="24"/>
      <c r="T5" s="24"/>
      <c r="U5" s="24"/>
      <c r="V5" s="24"/>
      <c r="W5" s="24"/>
    </row>
    <row r="6" spans="1:23" ht="16.5" customHeight="1">
      <c r="A6" s="24"/>
      <c r="B6" s="104"/>
      <c r="C6" s="84"/>
      <c r="D6" s="557" t="s">
        <v>1168</v>
      </c>
      <c r="E6" s="558">
        <f>+E3-E4</f>
        <v>1.1764705882352944</v>
      </c>
      <c r="F6" s="471"/>
      <c r="G6" s="24"/>
      <c r="H6" s="24"/>
      <c r="I6" s="24"/>
      <c r="J6" s="24"/>
      <c r="K6" s="24"/>
      <c r="L6" s="84"/>
      <c r="M6" s="84"/>
      <c r="N6" s="24"/>
      <c r="O6" s="24"/>
      <c r="P6" s="24"/>
      <c r="Q6" s="24"/>
      <c r="R6" s="24"/>
      <c r="S6" s="24"/>
      <c r="T6" s="24"/>
      <c r="U6" s="24"/>
      <c r="V6" s="24"/>
      <c r="W6" s="24"/>
    </row>
    <row r="7" spans="1:23" s="348" customFormat="1" ht="16.5" customHeight="1">
      <c r="A7" s="24"/>
      <c r="B7" s="104"/>
      <c r="C7" s="84"/>
      <c r="D7" s="115"/>
      <c r="E7" s="24"/>
      <c r="F7" s="471"/>
      <c r="G7" s="24"/>
      <c r="H7" s="24"/>
      <c r="I7" s="24"/>
      <c r="J7" s="24"/>
      <c r="K7" s="24"/>
      <c r="L7" s="84"/>
      <c r="M7" s="84"/>
      <c r="N7" s="24"/>
      <c r="O7" s="24"/>
      <c r="P7" s="24"/>
      <c r="Q7" s="24"/>
      <c r="R7" s="24"/>
      <c r="S7" s="24"/>
      <c r="T7" s="24"/>
      <c r="U7" s="24"/>
      <c r="V7" s="24"/>
      <c r="W7" s="24"/>
    </row>
    <row r="8" spans="1:23" ht="20.25" customHeight="1">
      <c r="A8" s="24"/>
      <c r="B8" s="669" t="s">
        <v>66</v>
      </c>
      <c r="C8" s="669"/>
      <c r="D8" s="669"/>
      <c r="E8" s="669"/>
      <c r="F8" s="669"/>
      <c r="G8" s="669"/>
      <c r="H8" s="669"/>
      <c r="I8" s="669"/>
      <c r="J8" s="669"/>
      <c r="K8" s="669"/>
      <c r="L8" s="664" t="s">
        <v>67</v>
      </c>
      <c r="M8" s="668"/>
      <c r="N8" s="24"/>
      <c r="O8" s="24"/>
      <c r="P8" s="24"/>
      <c r="Q8" s="24"/>
      <c r="R8" s="24"/>
      <c r="S8" s="24"/>
      <c r="T8" s="24"/>
      <c r="U8" s="24"/>
      <c r="V8" s="24"/>
      <c r="W8" s="24"/>
    </row>
    <row r="9" spans="1:23" ht="73.5" customHeight="1">
      <c r="A9" s="24"/>
      <c r="B9" s="453" t="s">
        <v>68</v>
      </c>
      <c r="C9" s="423" t="s">
        <v>573</v>
      </c>
      <c r="D9" s="423" t="s">
        <v>574</v>
      </c>
      <c r="E9" s="423" t="s">
        <v>575</v>
      </c>
      <c r="F9" s="423" t="s">
        <v>576</v>
      </c>
      <c r="G9" s="423" t="s">
        <v>594</v>
      </c>
      <c r="H9" s="423" t="s">
        <v>591</v>
      </c>
      <c r="I9" s="423" t="s">
        <v>592</v>
      </c>
      <c r="J9" s="423" t="s">
        <v>593</v>
      </c>
      <c r="K9" s="423" t="s">
        <v>82</v>
      </c>
      <c r="L9" s="430" t="s">
        <v>75</v>
      </c>
      <c r="M9" s="430" t="s">
        <v>595</v>
      </c>
      <c r="N9" s="24"/>
      <c r="O9" s="24"/>
      <c r="P9" s="24"/>
      <c r="Q9" s="24"/>
      <c r="R9" s="24"/>
      <c r="S9" s="24"/>
      <c r="T9" s="24"/>
      <c r="U9" s="24"/>
      <c r="V9" s="24"/>
      <c r="W9" s="24"/>
    </row>
    <row r="10" spans="1:23" ht="66" customHeight="1">
      <c r="A10" s="24"/>
      <c r="B10" s="360">
        <v>1</v>
      </c>
      <c r="C10" s="469" t="s">
        <v>793</v>
      </c>
      <c r="D10" s="469" t="s">
        <v>793</v>
      </c>
      <c r="E10" s="362" t="s">
        <v>794</v>
      </c>
      <c r="F10" s="400" t="s">
        <v>577</v>
      </c>
      <c r="G10" s="361" t="s">
        <v>1171</v>
      </c>
      <c r="H10" s="363">
        <v>43678</v>
      </c>
      <c r="I10" s="363">
        <v>43861</v>
      </c>
      <c r="J10" s="361" t="s">
        <v>798</v>
      </c>
      <c r="K10" s="468">
        <v>0.3</v>
      </c>
      <c r="L10" s="476" t="s">
        <v>868</v>
      </c>
      <c r="M10" s="477" t="s">
        <v>700</v>
      </c>
      <c r="N10" s="24"/>
      <c r="O10" s="24"/>
      <c r="P10" s="24"/>
      <c r="Q10" s="24"/>
      <c r="R10" s="24"/>
      <c r="S10" s="24"/>
      <c r="T10" s="24"/>
      <c r="U10" s="24"/>
      <c r="V10" s="24"/>
      <c r="W10" s="24"/>
    </row>
    <row r="11" spans="1:23" ht="105.75" customHeight="1">
      <c r="A11" s="24"/>
      <c r="B11" s="360">
        <v>2</v>
      </c>
      <c r="C11" s="469" t="s">
        <v>89</v>
      </c>
      <c r="D11" s="469" t="s">
        <v>89</v>
      </c>
      <c r="E11" s="362" t="s">
        <v>795</v>
      </c>
      <c r="F11" s="400" t="s">
        <v>577</v>
      </c>
      <c r="G11" s="556" t="s">
        <v>1171</v>
      </c>
      <c r="H11" s="363">
        <v>43678</v>
      </c>
      <c r="I11" s="363">
        <v>43861</v>
      </c>
      <c r="J11" s="361" t="s">
        <v>799</v>
      </c>
      <c r="K11" s="468">
        <v>0.3</v>
      </c>
      <c r="L11" s="476" t="s">
        <v>869</v>
      </c>
      <c r="M11" s="477" t="s">
        <v>700</v>
      </c>
      <c r="N11" s="24"/>
      <c r="O11" s="24"/>
      <c r="P11" s="24"/>
      <c r="Q11" s="24"/>
      <c r="R11" s="24"/>
      <c r="S11" s="24"/>
      <c r="T11" s="24"/>
      <c r="U11" s="24"/>
      <c r="V11" s="24"/>
      <c r="W11" s="24"/>
    </row>
    <row r="12" spans="1:23" ht="97.5" customHeight="1">
      <c r="A12" s="24"/>
      <c r="B12" s="360">
        <v>3</v>
      </c>
      <c r="C12" s="469" t="s">
        <v>92</v>
      </c>
      <c r="D12" s="469" t="s">
        <v>92</v>
      </c>
      <c r="E12" s="362" t="s">
        <v>795</v>
      </c>
      <c r="F12" s="400" t="s">
        <v>577</v>
      </c>
      <c r="G12" s="556" t="s">
        <v>1171</v>
      </c>
      <c r="H12" s="363">
        <v>43678</v>
      </c>
      <c r="I12" s="363">
        <v>43861</v>
      </c>
      <c r="J12" s="361" t="s">
        <v>800</v>
      </c>
      <c r="K12" s="468">
        <v>0.28999999999999998</v>
      </c>
      <c r="L12" s="476" t="s">
        <v>870</v>
      </c>
      <c r="M12" s="477" t="s">
        <v>700</v>
      </c>
      <c r="N12" s="24"/>
      <c r="O12" s="24"/>
      <c r="P12" s="24"/>
      <c r="Q12" s="24"/>
      <c r="R12" s="24"/>
      <c r="S12" s="24"/>
      <c r="T12" s="24"/>
      <c r="U12" s="24"/>
      <c r="V12" s="24"/>
      <c r="W12" s="24"/>
    </row>
    <row r="13" spans="1:23" ht="102">
      <c r="A13" s="24"/>
      <c r="B13" s="360">
        <v>4</v>
      </c>
      <c r="C13" s="470" t="s">
        <v>796</v>
      </c>
      <c r="D13" s="470" t="s">
        <v>796</v>
      </c>
      <c r="E13" s="450" t="s">
        <v>797</v>
      </c>
      <c r="F13" s="400" t="s">
        <v>577</v>
      </c>
      <c r="G13" s="556" t="s">
        <v>1171</v>
      </c>
      <c r="H13" s="363">
        <v>43678</v>
      </c>
      <c r="I13" s="363">
        <v>44012</v>
      </c>
      <c r="J13" s="361" t="s">
        <v>801</v>
      </c>
      <c r="K13" s="468">
        <v>0.28999999999999998</v>
      </c>
      <c r="L13" s="476" t="s">
        <v>871</v>
      </c>
      <c r="M13" s="477" t="s">
        <v>700</v>
      </c>
      <c r="N13" s="24"/>
      <c r="O13" s="24"/>
      <c r="P13" s="24"/>
      <c r="Q13" s="24"/>
      <c r="R13" s="24"/>
      <c r="S13" s="24"/>
      <c r="T13" s="24"/>
      <c r="U13" s="24"/>
      <c r="V13" s="24"/>
      <c r="W13" s="24"/>
    </row>
    <row r="14" spans="1:23" ht="15.75" customHeight="1">
      <c r="A14" s="24"/>
      <c r="B14" s="357"/>
      <c r="C14" s="467"/>
      <c r="D14" s="467"/>
      <c r="E14" s="467"/>
      <c r="F14" s="467"/>
      <c r="G14" s="467"/>
      <c r="J14" s="473" t="s">
        <v>94</v>
      </c>
      <c r="K14" s="559">
        <f>SUM(K10:K13)</f>
        <v>1.18</v>
      </c>
      <c r="L14" s="472"/>
      <c r="M14" s="467"/>
      <c r="N14" s="24"/>
      <c r="O14" s="24"/>
      <c r="P14" s="24"/>
      <c r="Q14" s="24"/>
      <c r="R14" s="24"/>
      <c r="S14" s="24"/>
      <c r="T14" s="24"/>
      <c r="U14" s="24"/>
      <c r="V14" s="24"/>
      <c r="W14" s="24"/>
    </row>
    <row r="15" spans="1:23" ht="15.75" customHeight="1">
      <c r="A15" s="24"/>
      <c r="B15" s="115"/>
      <c r="C15" s="115"/>
      <c r="D15" s="115"/>
      <c r="E15" s="115"/>
      <c r="F15" s="115"/>
      <c r="G15" s="115"/>
      <c r="H15" s="115"/>
      <c r="I15" s="115"/>
      <c r="J15" s="115"/>
      <c r="K15" s="115"/>
      <c r="L15" s="115"/>
      <c r="M15" s="115"/>
      <c r="N15" s="24"/>
      <c r="O15" s="24"/>
      <c r="P15" s="24"/>
      <c r="Q15" s="24"/>
      <c r="R15" s="24"/>
      <c r="S15" s="24"/>
      <c r="T15" s="24"/>
      <c r="U15" s="24"/>
      <c r="V15" s="24"/>
      <c r="W15" s="24"/>
    </row>
    <row r="16" spans="1:23" ht="15.75" customHeight="1">
      <c r="A16" s="24"/>
      <c r="B16" s="24"/>
      <c r="C16" s="24"/>
      <c r="D16" s="115"/>
      <c r="E16" s="24"/>
      <c r="F16" s="24"/>
      <c r="G16" s="24"/>
      <c r="H16" s="24"/>
      <c r="I16" s="24"/>
      <c r="J16" s="24"/>
      <c r="K16" s="24"/>
      <c r="L16" s="24"/>
      <c r="M16" s="24"/>
      <c r="N16" s="24"/>
      <c r="O16" s="24"/>
      <c r="P16" s="24"/>
      <c r="Q16" s="24"/>
      <c r="R16" s="24"/>
      <c r="S16" s="24"/>
      <c r="T16" s="24"/>
      <c r="U16" s="24"/>
      <c r="V16" s="24"/>
      <c r="W16" s="24"/>
    </row>
    <row r="17" spans="1:23" ht="15.75" customHeight="1">
      <c r="A17" s="24"/>
      <c r="B17" s="24"/>
      <c r="C17" s="24"/>
      <c r="D17" s="115"/>
      <c r="E17" s="24"/>
      <c r="F17" s="24"/>
      <c r="G17" s="24"/>
      <c r="H17" s="24"/>
      <c r="I17" s="24"/>
      <c r="J17" s="24"/>
      <c r="K17" s="24"/>
      <c r="L17" s="24"/>
      <c r="M17" s="24"/>
      <c r="N17" s="24"/>
      <c r="O17" s="24"/>
      <c r="P17" s="24"/>
      <c r="Q17" s="24"/>
      <c r="R17" s="24"/>
      <c r="S17" s="24"/>
      <c r="T17" s="24"/>
      <c r="U17" s="24"/>
      <c r="V17" s="24"/>
      <c r="W17" s="24"/>
    </row>
    <row r="18" spans="1:23" ht="15.75" customHeight="1">
      <c r="A18" s="24"/>
      <c r="B18" s="24"/>
      <c r="C18" s="24"/>
      <c r="D18" s="115"/>
      <c r="E18" s="24"/>
      <c r="F18" s="24"/>
      <c r="G18" s="24"/>
      <c r="H18" s="24"/>
      <c r="I18" s="24"/>
      <c r="J18" s="24"/>
      <c r="K18" s="24"/>
      <c r="L18" s="24"/>
      <c r="M18" s="24"/>
      <c r="N18" s="24"/>
      <c r="O18" s="24"/>
      <c r="P18" s="24"/>
      <c r="Q18" s="24"/>
      <c r="R18" s="24"/>
      <c r="S18" s="24"/>
      <c r="T18" s="24"/>
      <c r="U18" s="24"/>
      <c r="V18" s="24"/>
      <c r="W18" s="24"/>
    </row>
    <row r="19" spans="1:23" ht="15.75" customHeight="1">
      <c r="A19" s="24"/>
      <c r="B19" s="24"/>
      <c r="C19" s="24"/>
      <c r="D19" s="115"/>
      <c r="E19" s="24"/>
      <c r="F19" s="24"/>
      <c r="G19" s="24"/>
      <c r="H19" s="24"/>
      <c r="I19" s="24"/>
      <c r="J19" s="24"/>
      <c r="K19" s="24"/>
      <c r="L19" s="24"/>
      <c r="M19" s="24"/>
      <c r="N19" s="24"/>
      <c r="O19" s="24"/>
      <c r="P19" s="24"/>
      <c r="Q19" s="24"/>
      <c r="R19" s="24"/>
      <c r="S19" s="24"/>
      <c r="T19" s="24"/>
      <c r="U19" s="24"/>
      <c r="V19" s="24"/>
      <c r="W19" s="24"/>
    </row>
    <row r="20" spans="1:23" ht="15.75" customHeight="1">
      <c r="A20" s="24"/>
      <c r="B20" s="24"/>
      <c r="C20" s="24"/>
      <c r="D20" s="115"/>
      <c r="E20" s="24"/>
      <c r="F20" s="24"/>
      <c r="G20" s="24"/>
      <c r="H20" s="24"/>
      <c r="I20" s="24"/>
      <c r="J20" s="24"/>
      <c r="K20" s="24"/>
      <c r="L20" s="24"/>
      <c r="M20" s="24"/>
      <c r="N20" s="24"/>
      <c r="O20" s="24"/>
      <c r="P20" s="24"/>
      <c r="Q20" s="24"/>
      <c r="R20" s="24"/>
      <c r="S20" s="24"/>
      <c r="T20" s="24"/>
      <c r="U20" s="24"/>
      <c r="V20" s="24"/>
      <c r="W20" s="24"/>
    </row>
    <row r="21" spans="1:23" ht="15.75" customHeight="1">
      <c r="A21" s="24"/>
      <c r="B21" s="24"/>
      <c r="C21" s="24"/>
      <c r="D21" s="115"/>
      <c r="E21" s="24"/>
      <c r="F21" s="24"/>
      <c r="G21" s="24"/>
      <c r="H21" s="24"/>
      <c r="I21" s="24"/>
      <c r="J21" s="24"/>
      <c r="K21" s="24"/>
      <c r="L21" s="24"/>
      <c r="M21" s="24"/>
      <c r="N21" s="24"/>
      <c r="O21" s="24"/>
      <c r="P21" s="24"/>
      <c r="Q21" s="24"/>
      <c r="R21" s="24"/>
      <c r="S21" s="24"/>
      <c r="T21" s="24"/>
      <c r="U21" s="24"/>
      <c r="V21" s="24"/>
      <c r="W21" s="24"/>
    </row>
    <row r="22" spans="1:23" ht="15.75" customHeight="1">
      <c r="A22" s="24"/>
      <c r="B22" s="24"/>
      <c r="C22" s="24"/>
      <c r="D22" s="115"/>
      <c r="E22" s="24"/>
      <c r="F22" s="24"/>
      <c r="G22" s="24"/>
      <c r="H22" s="24"/>
      <c r="I22" s="24"/>
      <c r="J22" s="24"/>
      <c r="K22" s="24"/>
      <c r="L22" s="24"/>
      <c r="M22" s="24"/>
      <c r="N22" s="24"/>
      <c r="O22" s="24"/>
      <c r="P22" s="24"/>
      <c r="Q22" s="24"/>
      <c r="R22" s="24"/>
      <c r="S22" s="24"/>
      <c r="T22" s="24"/>
      <c r="U22" s="24"/>
      <c r="V22" s="24"/>
      <c r="W22" s="24"/>
    </row>
    <row r="23" spans="1:23" ht="15.75" customHeight="1">
      <c r="A23" s="24"/>
      <c r="B23" s="24"/>
      <c r="C23" s="24"/>
      <c r="D23" s="115"/>
      <c r="E23" s="24"/>
      <c r="F23" s="24"/>
      <c r="G23" s="24"/>
      <c r="H23" s="24"/>
      <c r="I23" s="24"/>
      <c r="J23" s="24"/>
      <c r="K23" s="24"/>
      <c r="L23" s="24"/>
      <c r="M23" s="24"/>
      <c r="N23" s="24"/>
      <c r="O23" s="24"/>
      <c r="P23" s="24"/>
      <c r="Q23" s="24"/>
      <c r="R23" s="24"/>
      <c r="S23" s="24"/>
      <c r="T23" s="24"/>
      <c r="U23" s="24"/>
      <c r="V23" s="24"/>
      <c r="W23" s="24"/>
    </row>
    <row r="24" spans="1:23" ht="15.75" customHeight="1">
      <c r="A24" s="24"/>
      <c r="B24" s="24"/>
      <c r="C24" s="24"/>
      <c r="D24" s="115"/>
      <c r="E24" s="24"/>
      <c r="F24" s="24"/>
      <c r="G24" s="24"/>
      <c r="H24" s="24"/>
      <c r="I24" s="24"/>
      <c r="J24" s="24"/>
      <c r="K24" s="24"/>
      <c r="L24" s="24"/>
      <c r="M24" s="24"/>
      <c r="N24" s="24"/>
      <c r="O24" s="24"/>
      <c r="P24" s="24"/>
      <c r="Q24" s="24"/>
      <c r="R24" s="24"/>
      <c r="S24" s="24"/>
      <c r="T24" s="24"/>
      <c r="U24" s="24"/>
      <c r="V24" s="24"/>
      <c r="W24" s="24"/>
    </row>
    <row r="25" spans="1:23" ht="15.75" customHeight="1">
      <c r="A25" s="24"/>
      <c r="B25" s="24"/>
      <c r="C25" s="24"/>
      <c r="D25" s="115"/>
      <c r="E25" s="24"/>
      <c r="F25" s="24"/>
      <c r="G25" s="24"/>
      <c r="H25" s="24"/>
      <c r="I25" s="24"/>
      <c r="J25" s="24"/>
      <c r="K25" s="24"/>
      <c r="L25" s="24"/>
      <c r="M25" s="24"/>
      <c r="N25" s="24"/>
      <c r="O25" s="24"/>
      <c r="P25" s="24"/>
      <c r="Q25" s="24"/>
      <c r="R25" s="24"/>
      <c r="S25" s="24"/>
      <c r="T25" s="24"/>
      <c r="U25" s="24"/>
      <c r="V25" s="24"/>
      <c r="W25" s="24"/>
    </row>
    <row r="26" spans="1:23" ht="15.75" customHeight="1">
      <c r="A26" s="24"/>
      <c r="B26" s="24"/>
      <c r="C26" s="24"/>
      <c r="D26" s="115"/>
      <c r="E26" s="24"/>
      <c r="F26" s="24"/>
      <c r="G26" s="24"/>
      <c r="H26" s="24"/>
      <c r="I26" s="24"/>
      <c r="J26" s="24"/>
      <c r="K26" s="24"/>
      <c r="L26" s="24"/>
      <c r="M26" s="24"/>
      <c r="N26" s="24"/>
      <c r="O26" s="24"/>
      <c r="P26" s="24"/>
      <c r="Q26" s="24"/>
      <c r="R26" s="24"/>
      <c r="S26" s="24"/>
      <c r="T26" s="24"/>
      <c r="U26" s="24"/>
      <c r="V26" s="24"/>
      <c r="W26" s="24"/>
    </row>
    <row r="27" spans="1:23" ht="15.75" customHeight="1">
      <c r="A27" s="24"/>
      <c r="B27" s="24"/>
      <c r="C27" s="24"/>
      <c r="D27" s="115"/>
      <c r="E27" s="24"/>
      <c r="F27" s="24"/>
      <c r="G27" s="24"/>
      <c r="H27" s="24"/>
      <c r="I27" s="24"/>
      <c r="J27" s="24"/>
      <c r="K27" s="24"/>
      <c r="L27" s="24"/>
      <c r="M27" s="24"/>
      <c r="N27" s="24"/>
      <c r="O27" s="24"/>
      <c r="P27" s="24"/>
      <c r="Q27" s="24"/>
      <c r="R27" s="24"/>
      <c r="S27" s="24"/>
      <c r="T27" s="24"/>
      <c r="U27" s="24"/>
      <c r="V27" s="24"/>
      <c r="W27" s="24"/>
    </row>
    <row r="28" spans="1:23" ht="15.75" customHeight="1">
      <c r="A28" s="24"/>
      <c r="B28" s="24"/>
      <c r="C28" s="24"/>
      <c r="D28" s="115"/>
      <c r="E28" s="24"/>
      <c r="F28" s="24"/>
      <c r="G28" s="24"/>
      <c r="H28" s="24"/>
      <c r="I28" s="24"/>
      <c r="J28" s="24"/>
      <c r="K28" s="24"/>
      <c r="L28" s="24"/>
      <c r="M28" s="24"/>
      <c r="N28" s="24"/>
      <c r="O28" s="24"/>
      <c r="P28" s="24"/>
      <c r="Q28" s="24"/>
      <c r="R28" s="24"/>
      <c r="S28" s="24"/>
      <c r="T28" s="24"/>
      <c r="U28" s="24"/>
      <c r="V28" s="24"/>
      <c r="W28" s="24"/>
    </row>
    <row r="29" spans="1:23" ht="15.75" customHeight="1">
      <c r="A29" s="24"/>
      <c r="B29" s="24"/>
      <c r="C29" s="24"/>
      <c r="D29" s="115"/>
      <c r="E29" s="24"/>
      <c r="F29" s="24"/>
      <c r="G29" s="24"/>
      <c r="H29" s="24"/>
      <c r="I29" s="24"/>
      <c r="J29" s="24"/>
      <c r="K29" s="24"/>
      <c r="L29" s="24"/>
      <c r="M29" s="24"/>
      <c r="N29" s="24"/>
      <c r="O29" s="24"/>
      <c r="P29" s="24"/>
      <c r="Q29" s="24"/>
      <c r="R29" s="24"/>
      <c r="S29" s="24"/>
      <c r="T29" s="24"/>
      <c r="U29" s="24"/>
      <c r="V29" s="24"/>
      <c r="W29" s="24"/>
    </row>
    <row r="30" spans="1:23" ht="15.75" customHeight="1">
      <c r="A30" s="24"/>
      <c r="B30" s="24"/>
      <c r="C30" s="24"/>
      <c r="D30" s="115"/>
      <c r="E30" s="24"/>
      <c r="F30" s="24"/>
      <c r="G30" s="24"/>
      <c r="H30" s="24"/>
      <c r="I30" s="24"/>
      <c r="J30" s="24"/>
      <c r="K30" s="24"/>
      <c r="L30" s="24"/>
      <c r="M30" s="24"/>
      <c r="N30" s="24"/>
      <c r="O30" s="24"/>
      <c r="P30" s="24"/>
      <c r="Q30" s="24"/>
      <c r="R30" s="24"/>
      <c r="S30" s="24"/>
      <c r="T30" s="24"/>
      <c r="U30" s="24"/>
      <c r="V30" s="24"/>
      <c r="W30" s="24"/>
    </row>
    <row r="31" spans="1:23" ht="15.75" customHeight="1">
      <c r="A31" s="24"/>
      <c r="B31" s="24"/>
      <c r="C31" s="24"/>
      <c r="D31" s="115"/>
      <c r="E31" s="24"/>
      <c r="F31" s="24"/>
      <c r="G31" s="24"/>
      <c r="H31" s="24"/>
      <c r="I31" s="24"/>
      <c r="J31" s="24"/>
      <c r="K31" s="24"/>
      <c r="L31" s="24"/>
      <c r="M31" s="24"/>
      <c r="N31" s="24"/>
      <c r="O31" s="24"/>
      <c r="P31" s="24"/>
      <c r="Q31" s="24"/>
      <c r="R31" s="24"/>
      <c r="S31" s="24"/>
      <c r="T31" s="24"/>
      <c r="U31" s="24"/>
      <c r="V31" s="24"/>
      <c r="W31" s="24"/>
    </row>
    <row r="32" spans="1:23" ht="15.75" customHeight="1">
      <c r="A32" s="24"/>
      <c r="B32" s="24"/>
      <c r="C32" s="24"/>
      <c r="D32" s="115"/>
      <c r="E32" s="24"/>
      <c r="F32" s="24"/>
      <c r="G32" s="24"/>
      <c r="H32" s="24"/>
      <c r="I32" s="24"/>
      <c r="J32" s="24"/>
      <c r="K32" s="24"/>
      <c r="L32" s="24"/>
      <c r="M32" s="24"/>
      <c r="N32" s="24"/>
      <c r="O32" s="24"/>
      <c r="P32" s="24"/>
      <c r="Q32" s="24"/>
      <c r="R32" s="24"/>
      <c r="S32" s="24"/>
      <c r="T32" s="24"/>
      <c r="U32" s="24"/>
      <c r="V32" s="24"/>
      <c r="W32" s="24"/>
    </row>
    <row r="33" spans="1:23" ht="15.75" customHeight="1">
      <c r="A33" s="24"/>
      <c r="B33" s="24"/>
      <c r="C33" s="24"/>
      <c r="D33" s="115"/>
      <c r="E33" s="24"/>
      <c r="F33" s="24"/>
      <c r="G33" s="24"/>
      <c r="H33" s="24"/>
      <c r="I33" s="24"/>
      <c r="J33" s="24"/>
      <c r="K33" s="24"/>
      <c r="L33" s="24"/>
      <c r="M33" s="24"/>
      <c r="N33" s="24"/>
      <c r="O33" s="24"/>
      <c r="P33" s="24"/>
      <c r="Q33" s="24"/>
      <c r="R33" s="24"/>
      <c r="S33" s="24"/>
      <c r="T33" s="24"/>
      <c r="U33" s="24"/>
      <c r="V33" s="24"/>
      <c r="W33" s="24"/>
    </row>
    <row r="34" spans="1:23" ht="15.75" customHeight="1">
      <c r="A34" s="24"/>
      <c r="B34" s="24"/>
      <c r="C34" s="24"/>
      <c r="D34" s="115"/>
      <c r="E34" s="24"/>
      <c r="F34" s="24"/>
      <c r="G34" s="24"/>
      <c r="H34" s="24"/>
      <c r="I34" s="24"/>
      <c r="J34" s="24"/>
      <c r="K34" s="24"/>
      <c r="L34" s="24"/>
      <c r="M34" s="24"/>
      <c r="N34" s="24"/>
      <c r="O34" s="24"/>
      <c r="P34" s="24"/>
      <c r="Q34" s="24"/>
      <c r="R34" s="24"/>
      <c r="S34" s="24"/>
      <c r="T34" s="24"/>
      <c r="U34" s="24"/>
      <c r="V34" s="24"/>
      <c r="W34" s="24"/>
    </row>
    <row r="35" spans="1:23" ht="15.75" customHeight="1">
      <c r="A35" s="24"/>
      <c r="B35" s="24"/>
      <c r="C35" s="24"/>
      <c r="D35" s="115"/>
      <c r="E35" s="24"/>
      <c r="F35" s="24"/>
      <c r="G35" s="24"/>
      <c r="H35" s="24"/>
      <c r="I35" s="24"/>
      <c r="J35" s="24"/>
      <c r="K35" s="24"/>
      <c r="L35" s="24"/>
      <c r="M35" s="24"/>
      <c r="N35" s="24"/>
      <c r="O35" s="24"/>
      <c r="P35" s="24"/>
      <c r="Q35" s="24"/>
      <c r="R35" s="24"/>
      <c r="S35" s="24"/>
      <c r="T35" s="24"/>
      <c r="U35" s="24"/>
      <c r="V35" s="24"/>
      <c r="W35" s="24"/>
    </row>
    <row r="36" spans="1:23" ht="15.75" customHeight="1">
      <c r="A36" s="24"/>
      <c r="B36" s="24"/>
      <c r="C36" s="24"/>
      <c r="D36" s="115"/>
      <c r="E36" s="24"/>
      <c r="F36" s="24"/>
      <c r="G36" s="24"/>
      <c r="H36" s="24"/>
      <c r="I36" s="24"/>
      <c r="J36" s="24"/>
      <c r="K36" s="24"/>
      <c r="L36" s="24"/>
      <c r="M36" s="24"/>
      <c r="N36" s="24"/>
      <c r="O36" s="24"/>
      <c r="P36" s="24"/>
      <c r="Q36" s="24"/>
      <c r="R36" s="24"/>
      <c r="S36" s="24"/>
      <c r="T36" s="24"/>
      <c r="U36" s="24"/>
      <c r="V36" s="24"/>
      <c r="W36" s="24"/>
    </row>
    <row r="37" spans="1:23" ht="15.75" customHeight="1">
      <c r="A37" s="24"/>
      <c r="B37" s="24"/>
      <c r="C37" s="24"/>
      <c r="D37" s="115"/>
      <c r="E37" s="24"/>
      <c r="F37" s="24"/>
      <c r="G37" s="24"/>
      <c r="H37" s="24"/>
      <c r="I37" s="24"/>
      <c r="J37" s="24"/>
      <c r="K37" s="24"/>
      <c r="L37" s="24"/>
      <c r="M37" s="24"/>
      <c r="N37" s="24"/>
      <c r="O37" s="24"/>
      <c r="P37" s="24"/>
      <c r="Q37" s="24"/>
      <c r="R37" s="24"/>
      <c r="S37" s="24"/>
      <c r="T37" s="24"/>
      <c r="U37" s="24"/>
      <c r="V37" s="24"/>
      <c r="W37" s="24"/>
    </row>
    <row r="38" spans="1:23" ht="15.75" customHeight="1">
      <c r="A38" s="24"/>
      <c r="B38" s="24"/>
      <c r="C38" s="24"/>
      <c r="D38" s="115"/>
      <c r="E38" s="24"/>
      <c r="F38" s="24"/>
      <c r="G38" s="24"/>
      <c r="H38" s="24"/>
      <c r="I38" s="24"/>
      <c r="J38" s="24"/>
      <c r="K38" s="24"/>
      <c r="L38" s="24"/>
      <c r="M38" s="24"/>
      <c r="N38" s="24"/>
      <c r="O38" s="24"/>
      <c r="P38" s="24"/>
      <c r="Q38" s="24"/>
      <c r="R38" s="24"/>
      <c r="S38" s="24"/>
      <c r="T38" s="24"/>
      <c r="U38" s="24"/>
      <c r="V38" s="24"/>
      <c r="W38" s="24"/>
    </row>
    <row r="39" spans="1:23" ht="15.75" customHeight="1">
      <c r="A39" s="24"/>
      <c r="B39" s="24"/>
      <c r="C39" s="24"/>
      <c r="D39" s="115"/>
      <c r="E39" s="24"/>
      <c r="F39" s="24"/>
      <c r="G39" s="24"/>
      <c r="H39" s="24"/>
      <c r="I39" s="24"/>
      <c r="J39" s="24"/>
      <c r="K39" s="24"/>
      <c r="L39" s="24"/>
      <c r="M39" s="24"/>
      <c r="N39" s="24"/>
      <c r="O39" s="24"/>
      <c r="P39" s="24"/>
      <c r="Q39" s="24"/>
      <c r="R39" s="24"/>
      <c r="S39" s="24"/>
      <c r="T39" s="24"/>
      <c r="U39" s="24"/>
      <c r="V39" s="24"/>
      <c r="W39" s="24"/>
    </row>
    <row r="40" spans="1:23" ht="15.75" customHeight="1">
      <c r="A40" s="24"/>
      <c r="B40" s="24"/>
      <c r="C40" s="24"/>
      <c r="D40" s="115"/>
      <c r="E40" s="24"/>
      <c r="F40" s="24"/>
      <c r="G40" s="24"/>
      <c r="H40" s="24"/>
      <c r="I40" s="24"/>
      <c r="J40" s="24"/>
      <c r="K40" s="24"/>
      <c r="L40" s="24"/>
      <c r="M40" s="24"/>
      <c r="N40" s="24"/>
      <c r="O40" s="24"/>
      <c r="P40" s="24"/>
      <c r="Q40" s="24"/>
      <c r="R40" s="24"/>
      <c r="S40" s="24"/>
      <c r="T40" s="24"/>
      <c r="U40" s="24"/>
      <c r="V40" s="24"/>
      <c r="W40" s="24"/>
    </row>
    <row r="41" spans="1:23" ht="15.75" customHeight="1">
      <c r="A41" s="24"/>
      <c r="B41" s="24"/>
      <c r="C41" s="24"/>
      <c r="D41" s="115"/>
      <c r="E41" s="24"/>
      <c r="F41" s="24"/>
      <c r="G41" s="24"/>
      <c r="H41" s="24"/>
      <c r="I41" s="24"/>
      <c r="J41" s="24"/>
      <c r="K41" s="24"/>
      <c r="L41" s="24"/>
      <c r="M41" s="24"/>
      <c r="N41" s="24"/>
      <c r="O41" s="24"/>
      <c r="P41" s="24"/>
      <c r="Q41" s="24"/>
      <c r="R41" s="24"/>
      <c r="S41" s="24"/>
      <c r="T41" s="24"/>
      <c r="U41" s="24"/>
      <c r="V41" s="24"/>
      <c r="W41" s="24"/>
    </row>
    <row r="42" spans="1:23" ht="15.75" customHeight="1">
      <c r="A42" s="24"/>
      <c r="B42" s="24"/>
      <c r="C42" s="24"/>
      <c r="D42" s="115"/>
      <c r="E42" s="24"/>
      <c r="F42" s="24"/>
      <c r="G42" s="24"/>
      <c r="H42" s="24"/>
      <c r="I42" s="24"/>
      <c r="J42" s="24"/>
      <c r="K42" s="24"/>
      <c r="L42" s="24"/>
      <c r="M42" s="24"/>
      <c r="N42" s="24"/>
      <c r="O42" s="24"/>
      <c r="P42" s="24"/>
      <c r="Q42" s="24"/>
      <c r="R42" s="24"/>
      <c r="S42" s="24"/>
      <c r="T42" s="24"/>
      <c r="U42" s="24"/>
      <c r="V42" s="24"/>
      <c r="W42" s="24"/>
    </row>
    <row r="43" spans="1:23" ht="15.75" customHeight="1">
      <c r="A43" s="24"/>
      <c r="B43" s="24"/>
      <c r="C43" s="24"/>
      <c r="D43" s="115"/>
      <c r="E43" s="24"/>
      <c r="F43" s="24"/>
      <c r="G43" s="24"/>
      <c r="H43" s="24"/>
      <c r="I43" s="24"/>
      <c r="J43" s="24"/>
      <c r="K43" s="24"/>
      <c r="L43" s="24"/>
      <c r="M43" s="24"/>
      <c r="N43" s="24"/>
      <c r="O43" s="24"/>
      <c r="P43" s="24"/>
      <c r="Q43" s="24"/>
      <c r="R43" s="24"/>
      <c r="S43" s="24"/>
      <c r="T43" s="24"/>
      <c r="U43" s="24"/>
      <c r="V43" s="24"/>
      <c r="W43" s="24"/>
    </row>
    <row r="44" spans="1:23" ht="15.75" customHeight="1">
      <c r="A44" s="24"/>
      <c r="B44" s="24"/>
      <c r="C44" s="24"/>
      <c r="D44" s="115"/>
      <c r="E44" s="24"/>
      <c r="F44" s="24"/>
      <c r="G44" s="24"/>
      <c r="H44" s="24"/>
      <c r="I44" s="24"/>
      <c r="J44" s="24"/>
      <c r="K44" s="24"/>
      <c r="L44" s="24"/>
      <c r="M44" s="24"/>
      <c r="N44" s="24"/>
      <c r="O44" s="24"/>
      <c r="P44" s="24"/>
      <c r="Q44" s="24"/>
      <c r="R44" s="24"/>
      <c r="S44" s="24"/>
      <c r="T44" s="24"/>
      <c r="U44" s="24"/>
      <c r="V44" s="24"/>
      <c r="W44" s="24"/>
    </row>
    <row r="45" spans="1:23" ht="15.75" customHeight="1">
      <c r="A45" s="24"/>
      <c r="B45" s="24"/>
      <c r="C45" s="24"/>
      <c r="D45" s="115"/>
      <c r="E45" s="24"/>
      <c r="F45" s="24"/>
      <c r="G45" s="24"/>
      <c r="H45" s="24"/>
      <c r="I45" s="24"/>
      <c r="J45" s="24"/>
      <c r="K45" s="24"/>
      <c r="L45" s="24"/>
      <c r="M45" s="24"/>
      <c r="N45" s="24"/>
      <c r="O45" s="24"/>
      <c r="P45" s="24"/>
      <c r="Q45" s="24"/>
      <c r="R45" s="24"/>
      <c r="S45" s="24"/>
      <c r="T45" s="24"/>
      <c r="U45" s="24"/>
      <c r="V45" s="24"/>
      <c r="W45" s="24"/>
    </row>
    <row r="46" spans="1:23" ht="15.75" customHeight="1">
      <c r="A46" s="24"/>
      <c r="B46" s="24"/>
      <c r="C46" s="24"/>
      <c r="D46" s="115"/>
      <c r="E46" s="24"/>
      <c r="F46" s="24"/>
      <c r="G46" s="24"/>
      <c r="H46" s="24"/>
      <c r="I46" s="24"/>
      <c r="J46" s="24"/>
      <c r="K46" s="24"/>
      <c r="L46" s="24"/>
      <c r="M46" s="24"/>
      <c r="N46" s="24"/>
      <c r="O46" s="24"/>
      <c r="P46" s="24"/>
      <c r="Q46" s="24"/>
      <c r="R46" s="24"/>
      <c r="S46" s="24"/>
      <c r="T46" s="24"/>
      <c r="U46" s="24"/>
      <c r="V46" s="24"/>
      <c r="W46" s="24"/>
    </row>
    <row r="47" spans="1:23" ht="15.75" customHeight="1">
      <c r="A47" s="24"/>
      <c r="B47" s="24"/>
      <c r="C47" s="24"/>
      <c r="D47" s="115"/>
      <c r="E47" s="24"/>
      <c r="F47" s="24"/>
      <c r="G47" s="24"/>
      <c r="H47" s="24"/>
      <c r="I47" s="24"/>
      <c r="J47" s="24"/>
      <c r="K47" s="24"/>
      <c r="L47" s="24"/>
      <c r="M47" s="24"/>
      <c r="N47" s="24"/>
      <c r="O47" s="24"/>
      <c r="P47" s="24"/>
      <c r="Q47" s="24"/>
      <c r="R47" s="24"/>
      <c r="S47" s="24"/>
      <c r="T47" s="24"/>
      <c r="U47" s="24"/>
      <c r="V47" s="24"/>
      <c r="W47" s="24"/>
    </row>
    <row r="48" spans="1:23" ht="15.75" customHeight="1">
      <c r="A48" s="24"/>
      <c r="B48" s="24"/>
      <c r="C48" s="24"/>
      <c r="D48" s="115"/>
      <c r="E48" s="24"/>
      <c r="F48" s="24"/>
      <c r="G48" s="24"/>
      <c r="H48" s="24"/>
      <c r="I48" s="24"/>
      <c r="J48" s="24"/>
      <c r="K48" s="24"/>
      <c r="L48" s="24"/>
      <c r="M48" s="24"/>
      <c r="N48" s="24"/>
      <c r="O48" s="24"/>
      <c r="P48" s="24"/>
      <c r="Q48" s="24"/>
      <c r="R48" s="24"/>
      <c r="S48" s="24"/>
      <c r="T48" s="24"/>
      <c r="U48" s="24"/>
      <c r="V48" s="24"/>
      <c r="W48" s="24"/>
    </row>
    <row r="49" spans="1:23" ht="15.75" customHeight="1">
      <c r="A49" s="24"/>
      <c r="B49" s="24"/>
      <c r="C49" s="24"/>
      <c r="D49" s="115"/>
      <c r="E49" s="24"/>
      <c r="F49" s="24"/>
      <c r="G49" s="24"/>
      <c r="H49" s="24"/>
      <c r="I49" s="24"/>
      <c r="J49" s="24"/>
      <c r="K49" s="24"/>
      <c r="L49" s="24"/>
      <c r="M49" s="24"/>
      <c r="N49" s="24"/>
      <c r="O49" s="24"/>
      <c r="P49" s="24"/>
      <c r="Q49" s="24"/>
      <c r="R49" s="24"/>
      <c r="S49" s="24"/>
      <c r="T49" s="24"/>
      <c r="U49" s="24"/>
      <c r="V49" s="24"/>
      <c r="W49" s="24"/>
    </row>
    <row r="50" spans="1:23" ht="15.75" customHeight="1">
      <c r="A50" s="24"/>
      <c r="B50" s="24"/>
      <c r="C50" s="24"/>
      <c r="D50" s="115"/>
      <c r="E50" s="24"/>
      <c r="F50" s="24"/>
      <c r="G50" s="24"/>
      <c r="H50" s="24"/>
      <c r="I50" s="24"/>
      <c r="J50" s="24"/>
      <c r="K50" s="24"/>
      <c r="L50" s="24"/>
      <c r="M50" s="24"/>
      <c r="N50" s="24"/>
      <c r="O50" s="24"/>
      <c r="P50" s="24"/>
      <c r="Q50" s="24"/>
      <c r="R50" s="24"/>
      <c r="S50" s="24"/>
      <c r="T50" s="24"/>
      <c r="U50" s="24"/>
      <c r="V50" s="24"/>
      <c r="W50" s="24"/>
    </row>
    <row r="51" spans="1:23" ht="15.75" customHeight="1">
      <c r="A51" s="24"/>
      <c r="B51" s="24"/>
      <c r="C51" s="24"/>
      <c r="D51" s="115"/>
      <c r="E51" s="24"/>
      <c r="F51" s="24"/>
      <c r="G51" s="24"/>
      <c r="H51" s="24"/>
      <c r="I51" s="24"/>
      <c r="J51" s="24"/>
      <c r="K51" s="24"/>
      <c r="L51" s="24"/>
      <c r="M51" s="24"/>
      <c r="N51" s="24"/>
      <c r="O51" s="24"/>
      <c r="P51" s="24"/>
      <c r="Q51" s="24"/>
      <c r="R51" s="24"/>
      <c r="S51" s="24"/>
      <c r="T51" s="24"/>
      <c r="U51" s="24"/>
      <c r="V51" s="24"/>
      <c r="W51" s="24"/>
    </row>
    <row r="52" spans="1:23" ht="15.75" customHeight="1">
      <c r="A52" s="24"/>
      <c r="B52" s="24"/>
      <c r="C52" s="24"/>
      <c r="D52" s="115"/>
      <c r="E52" s="24"/>
      <c r="F52" s="24"/>
      <c r="G52" s="24"/>
      <c r="H52" s="24"/>
      <c r="I52" s="24"/>
      <c r="J52" s="24"/>
      <c r="K52" s="24"/>
      <c r="L52" s="24"/>
      <c r="M52" s="24"/>
      <c r="N52" s="24"/>
      <c r="O52" s="24"/>
      <c r="P52" s="24"/>
      <c r="Q52" s="24"/>
      <c r="R52" s="24"/>
      <c r="S52" s="24"/>
      <c r="T52" s="24"/>
      <c r="U52" s="24"/>
      <c r="V52" s="24"/>
      <c r="W52" s="24"/>
    </row>
    <row r="53" spans="1:23" ht="15.75" customHeight="1">
      <c r="A53" s="24"/>
      <c r="B53" s="24"/>
      <c r="C53" s="24"/>
      <c r="D53" s="115"/>
      <c r="E53" s="24"/>
      <c r="F53" s="24"/>
      <c r="G53" s="24"/>
      <c r="H53" s="24"/>
      <c r="I53" s="24"/>
      <c r="J53" s="24"/>
      <c r="K53" s="24"/>
      <c r="L53" s="24"/>
      <c r="M53" s="24"/>
      <c r="N53" s="24"/>
      <c r="O53" s="24"/>
      <c r="P53" s="24"/>
      <c r="Q53" s="24"/>
      <c r="R53" s="24"/>
      <c r="S53" s="24"/>
      <c r="T53" s="24"/>
      <c r="U53" s="24"/>
      <c r="V53" s="24"/>
      <c r="W53" s="24"/>
    </row>
    <row r="54" spans="1:23" ht="15.75" customHeight="1">
      <c r="A54" s="24"/>
      <c r="B54" s="24"/>
      <c r="C54" s="24"/>
      <c r="D54" s="115"/>
      <c r="E54" s="24"/>
      <c r="F54" s="24"/>
      <c r="G54" s="24"/>
      <c r="H54" s="24"/>
      <c r="I54" s="24"/>
      <c r="J54" s="24"/>
      <c r="K54" s="24"/>
      <c r="L54" s="24"/>
      <c r="M54" s="24"/>
      <c r="N54" s="24"/>
      <c r="O54" s="24"/>
      <c r="P54" s="24"/>
      <c r="Q54" s="24"/>
      <c r="R54" s="24"/>
      <c r="S54" s="24"/>
      <c r="T54" s="24"/>
      <c r="U54" s="24"/>
      <c r="V54" s="24"/>
      <c r="W54" s="24"/>
    </row>
    <row r="55" spans="1:23" ht="15.75" customHeight="1">
      <c r="A55" s="24"/>
      <c r="B55" s="24"/>
      <c r="C55" s="24"/>
      <c r="D55" s="115"/>
      <c r="E55" s="24"/>
      <c r="F55" s="24"/>
      <c r="G55" s="24"/>
      <c r="H55" s="24"/>
      <c r="I55" s="24"/>
      <c r="J55" s="24"/>
      <c r="K55" s="24"/>
      <c r="L55" s="24"/>
      <c r="M55" s="24"/>
      <c r="N55" s="24"/>
      <c r="O55" s="24"/>
      <c r="P55" s="24"/>
      <c r="Q55" s="24"/>
      <c r="R55" s="24"/>
      <c r="S55" s="24"/>
      <c r="T55" s="24"/>
      <c r="U55" s="24"/>
      <c r="V55" s="24"/>
      <c r="W55" s="24"/>
    </row>
    <row r="56" spans="1:23" ht="15.75" customHeight="1">
      <c r="A56" s="24"/>
      <c r="B56" s="24"/>
      <c r="C56" s="24"/>
      <c r="D56" s="115"/>
      <c r="E56" s="24"/>
      <c r="F56" s="24"/>
      <c r="G56" s="24"/>
      <c r="H56" s="24"/>
      <c r="I56" s="24"/>
      <c r="J56" s="24"/>
      <c r="K56" s="24"/>
      <c r="L56" s="24"/>
      <c r="M56" s="24"/>
      <c r="N56" s="24"/>
      <c r="O56" s="24"/>
      <c r="P56" s="24"/>
      <c r="Q56" s="24"/>
      <c r="R56" s="24"/>
      <c r="S56" s="24"/>
      <c r="T56" s="24"/>
      <c r="U56" s="24"/>
      <c r="V56" s="24"/>
      <c r="W56" s="24"/>
    </row>
    <row r="57" spans="1:23" ht="15.75" customHeight="1">
      <c r="A57" s="24"/>
      <c r="B57" s="24"/>
      <c r="C57" s="24"/>
      <c r="D57" s="115"/>
      <c r="E57" s="24"/>
      <c r="F57" s="24"/>
      <c r="G57" s="24"/>
      <c r="H57" s="24"/>
      <c r="I57" s="24"/>
      <c r="J57" s="24"/>
      <c r="K57" s="24"/>
      <c r="L57" s="24"/>
      <c r="M57" s="24"/>
      <c r="N57" s="24"/>
      <c r="O57" s="24"/>
      <c r="P57" s="24"/>
      <c r="Q57" s="24"/>
      <c r="R57" s="24"/>
      <c r="S57" s="24"/>
      <c r="T57" s="24"/>
      <c r="U57" s="24"/>
      <c r="V57" s="24"/>
      <c r="W57" s="24"/>
    </row>
    <row r="58" spans="1:23" ht="15.75" customHeight="1">
      <c r="A58" s="24"/>
      <c r="B58" s="24"/>
      <c r="C58" s="24"/>
      <c r="D58" s="115"/>
      <c r="E58" s="24"/>
      <c r="F58" s="24"/>
      <c r="G58" s="24"/>
      <c r="H58" s="24"/>
      <c r="I58" s="24"/>
      <c r="J58" s="24"/>
      <c r="K58" s="24"/>
      <c r="L58" s="24"/>
      <c r="M58" s="24"/>
      <c r="N58" s="24"/>
      <c r="O58" s="24"/>
      <c r="P58" s="24"/>
      <c r="Q58" s="24"/>
      <c r="R58" s="24"/>
      <c r="S58" s="24"/>
      <c r="T58" s="24"/>
      <c r="U58" s="24"/>
      <c r="V58" s="24"/>
      <c r="W58" s="24"/>
    </row>
    <row r="59" spans="1:23" ht="15.75" customHeight="1">
      <c r="A59" s="24"/>
      <c r="B59" s="24"/>
      <c r="C59" s="24"/>
      <c r="D59" s="115"/>
      <c r="E59" s="24"/>
      <c r="F59" s="24"/>
      <c r="G59" s="24"/>
      <c r="H59" s="24"/>
      <c r="I59" s="24"/>
      <c r="J59" s="24"/>
      <c r="K59" s="24"/>
      <c r="L59" s="24"/>
      <c r="M59" s="24"/>
      <c r="N59" s="24"/>
      <c r="O59" s="24"/>
      <c r="P59" s="24"/>
      <c r="Q59" s="24"/>
      <c r="R59" s="24"/>
      <c r="S59" s="24"/>
      <c r="T59" s="24"/>
      <c r="U59" s="24"/>
      <c r="V59" s="24"/>
      <c r="W59" s="24"/>
    </row>
    <row r="60" spans="1:23" ht="15.75" customHeight="1">
      <c r="A60" s="24"/>
      <c r="B60" s="24"/>
      <c r="C60" s="24"/>
      <c r="D60" s="115"/>
      <c r="E60" s="24"/>
      <c r="F60" s="24"/>
      <c r="G60" s="24"/>
      <c r="H60" s="24"/>
      <c r="I60" s="24"/>
      <c r="J60" s="24"/>
      <c r="K60" s="24"/>
      <c r="L60" s="24"/>
      <c r="M60" s="24"/>
      <c r="N60" s="24"/>
      <c r="O60" s="24"/>
      <c r="P60" s="24"/>
      <c r="Q60" s="24"/>
      <c r="R60" s="24"/>
      <c r="S60" s="24"/>
      <c r="T60" s="24"/>
      <c r="U60" s="24"/>
      <c r="V60" s="24"/>
      <c r="W60" s="24"/>
    </row>
    <row r="61" spans="1:23" ht="15.75" customHeight="1">
      <c r="A61" s="24"/>
      <c r="B61" s="24"/>
      <c r="C61" s="24"/>
      <c r="D61" s="115"/>
      <c r="E61" s="24"/>
      <c r="F61" s="24"/>
      <c r="G61" s="24"/>
      <c r="H61" s="24"/>
      <c r="I61" s="24"/>
      <c r="J61" s="24"/>
      <c r="K61" s="24"/>
      <c r="L61" s="24"/>
      <c r="M61" s="24"/>
      <c r="N61" s="24"/>
      <c r="O61" s="24"/>
      <c r="P61" s="24"/>
      <c r="Q61" s="24"/>
      <c r="R61" s="24"/>
      <c r="S61" s="24"/>
      <c r="T61" s="24"/>
      <c r="U61" s="24"/>
      <c r="V61" s="24"/>
      <c r="W61" s="24"/>
    </row>
    <row r="62" spans="1:23" ht="15.75" customHeight="1">
      <c r="A62" s="24"/>
      <c r="B62" s="24"/>
      <c r="C62" s="24"/>
      <c r="D62" s="115"/>
      <c r="E62" s="24"/>
      <c r="F62" s="24"/>
      <c r="G62" s="24"/>
      <c r="H62" s="24"/>
      <c r="I62" s="24"/>
      <c r="J62" s="24"/>
      <c r="K62" s="24"/>
      <c r="L62" s="24"/>
      <c r="M62" s="24"/>
      <c r="N62" s="24"/>
      <c r="O62" s="24"/>
      <c r="P62" s="24"/>
      <c r="Q62" s="24"/>
      <c r="R62" s="24"/>
      <c r="S62" s="24"/>
      <c r="T62" s="24"/>
      <c r="U62" s="24"/>
      <c r="V62" s="24"/>
      <c r="W62" s="24"/>
    </row>
    <row r="63" spans="1:23" ht="15.75" customHeight="1">
      <c r="A63" s="24"/>
      <c r="B63" s="24"/>
      <c r="C63" s="24"/>
      <c r="D63" s="115"/>
      <c r="E63" s="24"/>
      <c r="F63" s="24"/>
      <c r="G63" s="24"/>
      <c r="H63" s="24"/>
      <c r="I63" s="24"/>
      <c r="J63" s="24"/>
      <c r="K63" s="24"/>
      <c r="L63" s="24"/>
      <c r="M63" s="24"/>
      <c r="N63" s="24"/>
      <c r="O63" s="24"/>
      <c r="P63" s="24"/>
      <c r="Q63" s="24"/>
      <c r="R63" s="24"/>
      <c r="S63" s="24"/>
      <c r="T63" s="24"/>
      <c r="U63" s="24"/>
      <c r="V63" s="24"/>
      <c r="W63" s="24"/>
    </row>
    <row r="64" spans="1:23" ht="15.75" customHeight="1">
      <c r="A64" s="24"/>
      <c r="B64" s="24"/>
      <c r="C64" s="24"/>
      <c r="D64" s="115"/>
      <c r="E64" s="24"/>
      <c r="F64" s="24"/>
      <c r="G64" s="24"/>
      <c r="H64" s="24"/>
      <c r="I64" s="24"/>
      <c r="J64" s="24"/>
      <c r="K64" s="24"/>
      <c r="L64" s="24"/>
      <c r="M64" s="24"/>
      <c r="N64" s="24"/>
      <c r="O64" s="24"/>
      <c r="P64" s="24"/>
      <c r="Q64" s="24"/>
      <c r="R64" s="24"/>
      <c r="S64" s="24"/>
      <c r="T64" s="24"/>
      <c r="U64" s="24"/>
      <c r="V64" s="24"/>
      <c r="W64" s="24"/>
    </row>
    <row r="65" spans="1:23" ht="15.75" customHeight="1">
      <c r="A65" s="24"/>
      <c r="B65" s="24"/>
      <c r="C65" s="24"/>
      <c r="D65" s="115"/>
      <c r="E65" s="24"/>
      <c r="F65" s="24"/>
      <c r="G65" s="24"/>
      <c r="H65" s="24"/>
      <c r="I65" s="24"/>
      <c r="J65" s="24"/>
      <c r="K65" s="24"/>
      <c r="L65" s="24"/>
      <c r="M65" s="24"/>
      <c r="N65" s="24"/>
      <c r="O65" s="24"/>
      <c r="P65" s="24"/>
      <c r="Q65" s="24"/>
      <c r="R65" s="24"/>
      <c r="S65" s="24"/>
      <c r="T65" s="24"/>
      <c r="U65" s="24"/>
      <c r="V65" s="24"/>
      <c r="W65" s="24"/>
    </row>
    <row r="66" spans="1:23" ht="15.75" customHeight="1">
      <c r="A66" s="24"/>
      <c r="B66" s="24"/>
      <c r="C66" s="24"/>
      <c r="D66" s="115"/>
      <c r="E66" s="24"/>
      <c r="F66" s="24"/>
      <c r="G66" s="24"/>
      <c r="H66" s="24"/>
      <c r="I66" s="24"/>
      <c r="J66" s="24"/>
      <c r="K66" s="24"/>
      <c r="L66" s="24"/>
      <c r="M66" s="24"/>
      <c r="N66" s="24"/>
      <c r="O66" s="24"/>
      <c r="P66" s="24"/>
      <c r="Q66" s="24"/>
      <c r="R66" s="24"/>
      <c r="S66" s="24"/>
      <c r="T66" s="24"/>
      <c r="U66" s="24"/>
      <c r="V66" s="24"/>
      <c r="W66" s="24"/>
    </row>
    <row r="67" spans="1:23" ht="15.75" customHeight="1">
      <c r="A67" s="24"/>
      <c r="B67" s="24"/>
      <c r="C67" s="24"/>
      <c r="D67" s="115"/>
      <c r="E67" s="24"/>
      <c r="F67" s="24"/>
      <c r="G67" s="24"/>
      <c r="H67" s="24"/>
      <c r="I67" s="24"/>
      <c r="J67" s="24"/>
      <c r="K67" s="24"/>
      <c r="L67" s="24"/>
      <c r="M67" s="24"/>
      <c r="N67" s="24"/>
      <c r="O67" s="24"/>
      <c r="P67" s="24"/>
      <c r="Q67" s="24"/>
      <c r="R67" s="24"/>
      <c r="S67" s="24"/>
      <c r="T67" s="24"/>
      <c r="U67" s="24"/>
      <c r="V67" s="24"/>
      <c r="W67" s="24"/>
    </row>
    <row r="68" spans="1:23" ht="15.75" customHeight="1">
      <c r="A68" s="24"/>
      <c r="B68" s="24"/>
      <c r="C68" s="24"/>
      <c r="D68" s="115"/>
      <c r="E68" s="24"/>
      <c r="F68" s="24"/>
      <c r="G68" s="24"/>
      <c r="H68" s="24"/>
      <c r="I68" s="24"/>
      <c r="J68" s="24"/>
      <c r="K68" s="24"/>
      <c r="L68" s="24"/>
      <c r="M68" s="24"/>
      <c r="N68" s="24"/>
      <c r="O68" s="24"/>
      <c r="P68" s="24"/>
      <c r="Q68" s="24"/>
      <c r="R68" s="24"/>
      <c r="S68" s="24"/>
      <c r="T68" s="24"/>
      <c r="U68" s="24"/>
      <c r="V68" s="24"/>
      <c r="W68" s="24"/>
    </row>
    <row r="69" spans="1:23" ht="15.75" customHeight="1">
      <c r="A69" s="24"/>
      <c r="B69" s="24"/>
      <c r="C69" s="24"/>
      <c r="D69" s="115"/>
      <c r="E69" s="24"/>
      <c r="F69" s="24"/>
      <c r="G69" s="24"/>
      <c r="H69" s="24"/>
      <c r="I69" s="24"/>
      <c r="J69" s="24"/>
      <c r="K69" s="24"/>
      <c r="L69" s="24"/>
      <c r="M69" s="24"/>
      <c r="N69" s="24"/>
      <c r="O69" s="24"/>
      <c r="P69" s="24"/>
      <c r="Q69" s="24"/>
      <c r="R69" s="24"/>
      <c r="S69" s="24"/>
      <c r="T69" s="24"/>
      <c r="U69" s="24"/>
      <c r="V69" s="24"/>
      <c r="W69" s="24"/>
    </row>
    <row r="70" spans="1:23" ht="15.75" customHeight="1">
      <c r="A70" s="24"/>
      <c r="B70" s="24"/>
      <c r="C70" s="24"/>
      <c r="D70" s="115"/>
      <c r="E70" s="24"/>
      <c r="F70" s="24"/>
      <c r="G70" s="24"/>
      <c r="H70" s="24"/>
      <c r="I70" s="24"/>
      <c r="J70" s="24"/>
      <c r="K70" s="24"/>
      <c r="L70" s="24"/>
      <c r="M70" s="24"/>
      <c r="N70" s="24"/>
      <c r="O70" s="24"/>
      <c r="P70" s="24"/>
      <c r="Q70" s="24"/>
      <c r="R70" s="24"/>
      <c r="S70" s="24"/>
      <c r="T70" s="24"/>
      <c r="U70" s="24"/>
      <c r="V70" s="24"/>
      <c r="W70" s="24"/>
    </row>
    <row r="71" spans="1:23" ht="15.75" customHeight="1">
      <c r="A71" s="24"/>
      <c r="B71" s="24"/>
      <c r="C71" s="24"/>
      <c r="D71" s="115"/>
      <c r="E71" s="24"/>
      <c r="F71" s="24"/>
      <c r="G71" s="24"/>
      <c r="H71" s="24"/>
      <c r="I71" s="24"/>
      <c r="J71" s="24"/>
      <c r="K71" s="24"/>
      <c r="L71" s="24"/>
      <c r="M71" s="24"/>
      <c r="N71" s="24"/>
      <c r="O71" s="24"/>
      <c r="P71" s="24"/>
      <c r="Q71" s="24"/>
      <c r="R71" s="24"/>
      <c r="S71" s="24"/>
      <c r="T71" s="24"/>
      <c r="U71" s="24"/>
      <c r="V71" s="24"/>
      <c r="W71" s="24"/>
    </row>
    <row r="72" spans="1:23" ht="15.75" customHeight="1">
      <c r="A72" s="24"/>
      <c r="B72" s="24"/>
      <c r="C72" s="24"/>
      <c r="D72" s="115"/>
      <c r="E72" s="24"/>
      <c r="F72" s="24"/>
      <c r="G72" s="24"/>
      <c r="H72" s="24"/>
      <c r="I72" s="24"/>
      <c r="J72" s="24"/>
      <c r="K72" s="24"/>
      <c r="L72" s="24"/>
      <c r="M72" s="24"/>
      <c r="N72" s="24"/>
      <c r="O72" s="24"/>
      <c r="P72" s="24"/>
      <c r="Q72" s="24"/>
      <c r="R72" s="24"/>
      <c r="S72" s="24"/>
      <c r="T72" s="24"/>
      <c r="U72" s="24"/>
      <c r="V72" s="24"/>
      <c r="W72" s="24"/>
    </row>
    <row r="73" spans="1:23" ht="15.75" customHeight="1">
      <c r="A73" s="24"/>
      <c r="B73" s="24"/>
      <c r="C73" s="24"/>
      <c r="D73" s="115"/>
      <c r="E73" s="24"/>
      <c r="F73" s="24"/>
      <c r="G73" s="24"/>
      <c r="H73" s="24"/>
      <c r="I73" s="24"/>
      <c r="J73" s="24"/>
      <c r="K73" s="24"/>
      <c r="L73" s="24"/>
      <c r="M73" s="24"/>
      <c r="N73" s="24"/>
      <c r="O73" s="24"/>
      <c r="P73" s="24"/>
      <c r="Q73" s="24"/>
      <c r="R73" s="24"/>
      <c r="S73" s="24"/>
      <c r="T73" s="24"/>
      <c r="U73" s="24"/>
      <c r="V73" s="24"/>
      <c r="W73" s="24"/>
    </row>
    <row r="74" spans="1:23" ht="15.75" customHeight="1">
      <c r="A74" s="24"/>
      <c r="B74" s="24"/>
      <c r="C74" s="24"/>
      <c r="D74" s="115"/>
      <c r="E74" s="24"/>
      <c r="F74" s="24"/>
      <c r="G74" s="24"/>
      <c r="H74" s="24"/>
      <c r="I74" s="24"/>
      <c r="J74" s="24"/>
      <c r="K74" s="24"/>
      <c r="L74" s="24"/>
      <c r="M74" s="24"/>
      <c r="N74" s="24"/>
      <c r="O74" s="24"/>
      <c r="P74" s="24"/>
      <c r="Q74" s="24"/>
      <c r="R74" s="24"/>
      <c r="S74" s="24"/>
      <c r="T74" s="24"/>
      <c r="U74" s="24"/>
      <c r="V74" s="24"/>
      <c r="W74" s="24"/>
    </row>
    <row r="75" spans="1:23" ht="15.75" customHeight="1">
      <c r="A75" s="24"/>
      <c r="B75" s="24"/>
      <c r="C75" s="24"/>
      <c r="D75" s="115"/>
      <c r="E75" s="24"/>
      <c r="F75" s="24"/>
      <c r="G75" s="24"/>
      <c r="H75" s="24"/>
      <c r="I75" s="24"/>
      <c r="J75" s="24"/>
      <c r="K75" s="24"/>
      <c r="L75" s="24"/>
      <c r="M75" s="24"/>
      <c r="N75" s="24"/>
      <c r="O75" s="24"/>
      <c r="P75" s="24"/>
      <c r="Q75" s="24"/>
      <c r="R75" s="24"/>
      <c r="S75" s="24"/>
      <c r="T75" s="24"/>
      <c r="U75" s="24"/>
      <c r="V75" s="24"/>
      <c r="W75" s="24"/>
    </row>
    <row r="76" spans="1:23" ht="15.75" customHeight="1">
      <c r="A76" s="24"/>
      <c r="B76" s="24"/>
      <c r="C76" s="24"/>
      <c r="D76" s="115"/>
      <c r="E76" s="24"/>
      <c r="F76" s="24"/>
      <c r="G76" s="24"/>
      <c r="H76" s="24"/>
      <c r="I76" s="24"/>
      <c r="J76" s="24"/>
      <c r="K76" s="24"/>
      <c r="L76" s="24"/>
      <c r="M76" s="24"/>
      <c r="N76" s="24"/>
      <c r="O76" s="24"/>
      <c r="P76" s="24"/>
      <c r="Q76" s="24"/>
      <c r="R76" s="24"/>
      <c r="S76" s="24"/>
      <c r="T76" s="24"/>
      <c r="U76" s="24"/>
      <c r="V76" s="24"/>
      <c r="W76" s="24"/>
    </row>
    <row r="77" spans="1:23" ht="15.75" customHeight="1">
      <c r="A77" s="24"/>
      <c r="B77" s="24"/>
      <c r="C77" s="24"/>
      <c r="D77" s="115"/>
      <c r="E77" s="24"/>
      <c r="F77" s="24"/>
      <c r="G77" s="24"/>
      <c r="H77" s="24"/>
      <c r="I77" s="24"/>
      <c r="J77" s="24"/>
      <c r="K77" s="24"/>
      <c r="L77" s="24"/>
      <c r="M77" s="24"/>
      <c r="N77" s="24"/>
      <c r="O77" s="24"/>
      <c r="P77" s="24"/>
      <c r="Q77" s="24"/>
      <c r="R77" s="24"/>
      <c r="S77" s="24"/>
      <c r="T77" s="24"/>
      <c r="U77" s="24"/>
      <c r="V77" s="24"/>
      <c r="W77" s="24"/>
    </row>
    <row r="78" spans="1:23" ht="15.75" customHeight="1">
      <c r="A78" s="24"/>
      <c r="B78" s="24"/>
      <c r="C78" s="24"/>
      <c r="D78" s="115">
        <f>2.65+1.71</f>
        <v>4.3599999999999994</v>
      </c>
      <c r="E78" s="24"/>
      <c r="F78" s="24"/>
      <c r="G78" s="24"/>
      <c r="H78" s="24"/>
      <c r="I78" s="24"/>
      <c r="J78" s="24"/>
      <c r="K78" s="24"/>
      <c r="L78" s="24"/>
      <c r="M78" s="24"/>
      <c r="N78" s="24"/>
      <c r="O78" s="24"/>
      <c r="P78" s="24"/>
      <c r="Q78" s="24"/>
      <c r="R78" s="24"/>
      <c r="S78" s="24"/>
      <c r="T78" s="24"/>
      <c r="U78" s="24"/>
      <c r="V78" s="24"/>
      <c r="W78" s="24"/>
    </row>
    <row r="79" spans="1:23" ht="15.75" customHeight="1">
      <c r="A79" s="24"/>
      <c r="B79" s="24"/>
      <c r="C79" s="24"/>
      <c r="D79" s="115"/>
      <c r="E79" s="24"/>
      <c r="F79" s="24"/>
      <c r="G79" s="24"/>
      <c r="H79" s="24"/>
      <c r="I79" s="24"/>
      <c r="J79" s="24"/>
      <c r="K79" s="24"/>
      <c r="L79" s="24"/>
      <c r="M79" s="24"/>
      <c r="N79" s="24"/>
      <c r="O79" s="24"/>
      <c r="P79" s="24"/>
      <c r="Q79" s="24"/>
      <c r="R79" s="24"/>
      <c r="S79" s="24"/>
      <c r="T79" s="24"/>
      <c r="U79" s="24"/>
      <c r="V79" s="24"/>
      <c r="W79" s="24"/>
    </row>
    <row r="80" spans="1:23" ht="15.75" customHeight="1">
      <c r="A80" s="24"/>
      <c r="B80" s="24"/>
      <c r="C80" s="24"/>
      <c r="D80" s="115"/>
      <c r="E80" s="24"/>
      <c r="F80" s="24"/>
      <c r="G80" s="24"/>
      <c r="H80" s="24"/>
      <c r="I80" s="24"/>
      <c r="J80" s="24"/>
      <c r="K80" s="24"/>
      <c r="L80" s="24"/>
      <c r="M80" s="24"/>
      <c r="N80" s="24"/>
      <c r="O80" s="24"/>
      <c r="P80" s="24"/>
      <c r="Q80" s="24"/>
      <c r="R80" s="24"/>
      <c r="S80" s="24"/>
      <c r="T80" s="24"/>
      <c r="U80" s="24"/>
      <c r="V80" s="24"/>
      <c r="W80" s="24"/>
    </row>
    <row r="81" spans="1:23" ht="15.75" customHeight="1">
      <c r="A81" s="24"/>
      <c r="B81" s="24"/>
      <c r="C81" s="24"/>
      <c r="D81" s="115"/>
      <c r="E81" s="24"/>
      <c r="F81" s="24"/>
      <c r="G81" s="24"/>
      <c r="H81" s="24"/>
      <c r="I81" s="24"/>
      <c r="J81" s="24"/>
      <c r="K81" s="24"/>
      <c r="L81" s="24"/>
      <c r="M81" s="24"/>
      <c r="N81" s="24"/>
      <c r="O81" s="24"/>
      <c r="P81" s="24"/>
      <c r="Q81" s="24"/>
      <c r="R81" s="24"/>
      <c r="S81" s="24"/>
      <c r="T81" s="24"/>
      <c r="U81" s="24"/>
      <c r="V81" s="24"/>
      <c r="W81" s="24"/>
    </row>
    <row r="82" spans="1:23" ht="15.75" customHeight="1">
      <c r="A82" s="24"/>
      <c r="B82" s="24"/>
      <c r="C82" s="24"/>
      <c r="D82" s="115"/>
      <c r="E82" s="24"/>
      <c r="F82" s="24"/>
      <c r="G82" s="24"/>
      <c r="H82" s="24"/>
      <c r="I82" s="24"/>
      <c r="J82" s="24"/>
      <c r="K82" s="24"/>
      <c r="L82" s="24"/>
      <c r="M82" s="24"/>
      <c r="N82" s="24"/>
      <c r="O82" s="24"/>
      <c r="P82" s="24"/>
      <c r="Q82" s="24"/>
      <c r="R82" s="24"/>
      <c r="S82" s="24"/>
      <c r="T82" s="24"/>
      <c r="U82" s="24"/>
      <c r="V82" s="24"/>
      <c r="W82" s="24"/>
    </row>
    <row r="83" spans="1:23" ht="15.75" customHeight="1">
      <c r="A83" s="24"/>
      <c r="B83" s="24"/>
      <c r="C83" s="24"/>
      <c r="D83" s="115"/>
      <c r="E83" s="24"/>
      <c r="F83" s="24"/>
      <c r="G83" s="24"/>
      <c r="H83" s="24"/>
      <c r="I83" s="24"/>
      <c r="J83" s="24"/>
      <c r="K83" s="24"/>
      <c r="L83" s="24"/>
      <c r="M83" s="24"/>
      <c r="N83" s="24"/>
      <c r="O83" s="24"/>
      <c r="P83" s="24"/>
      <c r="Q83" s="24"/>
      <c r="R83" s="24"/>
      <c r="S83" s="24"/>
      <c r="T83" s="24"/>
      <c r="U83" s="24"/>
      <c r="V83" s="24"/>
      <c r="W83" s="24"/>
    </row>
    <row r="84" spans="1:23" ht="15.75" customHeight="1">
      <c r="A84" s="24"/>
      <c r="B84" s="24"/>
      <c r="C84" s="24"/>
      <c r="D84" s="115"/>
      <c r="E84" s="24"/>
      <c r="F84" s="24"/>
      <c r="G84" s="24"/>
      <c r="H84" s="24"/>
      <c r="I84" s="24"/>
      <c r="J84" s="24"/>
      <c r="K84" s="24"/>
      <c r="L84" s="24"/>
      <c r="M84" s="24"/>
      <c r="N84" s="24"/>
      <c r="O84" s="24"/>
      <c r="P84" s="24"/>
      <c r="Q84" s="24"/>
      <c r="R84" s="24"/>
      <c r="S84" s="24"/>
      <c r="T84" s="24"/>
      <c r="U84" s="24"/>
      <c r="V84" s="24"/>
      <c r="W84" s="24"/>
    </row>
    <row r="85" spans="1:23" ht="15.75" customHeight="1">
      <c r="A85" s="24"/>
      <c r="B85" s="24"/>
      <c r="C85" s="24"/>
      <c r="D85" s="115"/>
      <c r="E85" s="24"/>
      <c r="F85" s="24"/>
      <c r="G85" s="24"/>
      <c r="H85" s="24"/>
      <c r="I85" s="24"/>
      <c r="J85" s="24"/>
      <c r="K85" s="24"/>
      <c r="L85" s="24"/>
      <c r="M85" s="24"/>
      <c r="N85" s="24"/>
      <c r="O85" s="24"/>
      <c r="P85" s="24"/>
      <c r="Q85" s="24"/>
      <c r="R85" s="24"/>
      <c r="S85" s="24"/>
      <c r="T85" s="24"/>
      <c r="U85" s="24"/>
      <c r="V85" s="24"/>
      <c r="W85" s="24"/>
    </row>
    <row r="86" spans="1:23" ht="15.75" customHeight="1">
      <c r="A86" s="24"/>
      <c r="B86" s="24"/>
      <c r="C86" s="24"/>
      <c r="D86" s="115"/>
      <c r="E86" s="24"/>
      <c r="F86" s="24"/>
      <c r="G86" s="24"/>
      <c r="H86" s="24"/>
      <c r="I86" s="24"/>
      <c r="J86" s="24"/>
      <c r="K86" s="24"/>
      <c r="L86" s="24"/>
      <c r="M86" s="24"/>
      <c r="N86" s="24"/>
      <c r="O86" s="24"/>
      <c r="P86" s="24"/>
      <c r="Q86" s="24"/>
      <c r="R86" s="24"/>
      <c r="S86" s="24"/>
      <c r="T86" s="24"/>
      <c r="U86" s="24"/>
      <c r="V86" s="24"/>
      <c r="W86" s="24"/>
    </row>
    <row r="87" spans="1:23" ht="15.75" customHeight="1">
      <c r="A87" s="24"/>
      <c r="B87" s="24"/>
      <c r="C87" s="24"/>
      <c r="D87" s="115"/>
      <c r="E87" s="24"/>
      <c r="F87" s="24"/>
      <c r="G87" s="24"/>
      <c r="H87" s="24"/>
      <c r="I87" s="24"/>
      <c r="J87" s="24"/>
      <c r="K87" s="24"/>
      <c r="L87" s="24"/>
      <c r="M87" s="24"/>
      <c r="N87" s="24"/>
      <c r="O87" s="24"/>
      <c r="P87" s="24"/>
      <c r="Q87" s="24"/>
      <c r="R87" s="24"/>
      <c r="S87" s="24"/>
      <c r="T87" s="24"/>
      <c r="U87" s="24"/>
      <c r="V87" s="24"/>
      <c r="W87" s="24"/>
    </row>
    <row r="88" spans="1:23" ht="15.75" customHeight="1">
      <c r="A88" s="24"/>
      <c r="B88" s="24"/>
      <c r="C88" s="24"/>
      <c r="D88" s="115"/>
      <c r="E88" s="24"/>
      <c r="F88" s="24"/>
      <c r="G88" s="24"/>
      <c r="H88" s="24"/>
      <c r="I88" s="24"/>
      <c r="J88" s="24"/>
      <c r="K88" s="24"/>
      <c r="L88" s="24"/>
      <c r="M88" s="24"/>
      <c r="N88" s="24"/>
      <c r="O88" s="24"/>
      <c r="P88" s="24"/>
      <c r="Q88" s="24"/>
      <c r="R88" s="24"/>
      <c r="S88" s="24"/>
      <c r="T88" s="24"/>
      <c r="U88" s="24"/>
      <c r="V88" s="24"/>
      <c r="W88" s="24"/>
    </row>
    <row r="89" spans="1:23" ht="15.75" customHeight="1">
      <c r="A89" s="24"/>
      <c r="B89" s="24"/>
      <c r="C89" s="24"/>
      <c r="D89" s="115"/>
      <c r="E89" s="24"/>
      <c r="F89" s="24"/>
      <c r="G89" s="24"/>
      <c r="H89" s="24"/>
      <c r="I89" s="24"/>
      <c r="J89" s="24"/>
      <c r="K89" s="24"/>
      <c r="L89" s="24"/>
      <c r="M89" s="24"/>
      <c r="N89" s="24"/>
      <c r="O89" s="24"/>
      <c r="P89" s="24"/>
      <c r="Q89" s="24"/>
      <c r="R89" s="24"/>
      <c r="S89" s="24"/>
      <c r="T89" s="24"/>
      <c r="U89" s="24"/>
      <c r="V89" s="24"/>
      <c r="W89" s="24"/>
    </row>
    <row r="90" spans="1:23" ht="15.75" customHeight="1">
      <c r="A90" s="24"/>
      <c r="B90" s="24"/>
      <c r="C90" s="24"/>
      <c r="D90" s="115"/>
      <c r="E90" s="24"/>
      <c r="F90" s="24"/>
      <c r="G90" s="24"/>
      <c r="H90" s="24"/>
      <c r="I90" s="24"/>
      <c r="J90" s="24"/>
      <c r="K90" s="24"/>
      <c r="L90" s="24"/>
      <c r="M90" s="24"/>
      <c r="N90" s="24"/>
      <c r="O90" s="24"/>
      <c r="P90" s="24"/>
      <c r="Q90" s="24"/>
      <c r="R90" s="24"/>
      <c r="S90" s="24"/>
      <c r="T90" s="24"/>
      <c r="U90" s="24"/>
      <c r="V90" s="24"/>
      <c r="W90" s="24"/>
    </row>
    <row r="91" spans="1:23" ht="15.75" customHeight="1">
      <c r="A91" s="24"/>
      <c r="B91" s="24"/>
      <c r="C91" s="24"/>
      <c r="D91" s="115"/>
      <c r="E91" s="24"/>
      <c r="F91" s="24"/>
      <c r="G91" s="24"/>
      <c r="H91" s="24"/>
      <c r="I91" s="24"/>
      <c r="J91" s="24"/>
      <c r="K91" s="24"/>
      <c r="L91" s="24"/>
      <c r="M91" s="24"/>
      <c r="N91" s="24"/>
      <c r="O91" s="24"/>
      <c r="P91" s="24"/>
      <c r="Q91" s="24"/>
      <c r="R91" s="24"/>
      <c r="S91" s="24"/>
      <c r="T91" s="24"/>
      <c r="U91" s="24"/>
      <c r="V91" s="24"/>
      <c r="W91" s="24"/>
    </row>
    <row r="92" spans="1:23" ht="15.75" customHeight="1">
      <c r="A92" s="24"/>
      <c r="B92" s="24"/>
      <c r="C92" s="24"/>
      <c r="D92" s="115"/>
      <c r="E92" s="24"/>
      <c r="F92" s="24"/>
      <c r="G92" s="24"/>
      <c r="H92" s="24"/>
      <c r="I92" s="24"/>
      <c r="J92" s="24"/>
      <c r="K92" s="24"/>
      <c r="L92" s="24"/>
      <c r="M92" s="24"/>
      <c r="N92" s="24"/>
      <c r="O92" s="24"/>
      <c r="P92" s="24"/>
      <c r="Q92" s="24"/>
      <c r="R92" s="24"/>
      <c r="S92" s="24"/>
      <c r="T92" s="24"/>
      <c r="U92" s="24"/>
      <c r="V92" s="24"/>
      <c r="W92" s="24"/>
    </row>
    <row r="93" spans="1:23" ht="15.75" customHeight="1">
      <c r="A93" s="24"/>
      <c r="B93" s="24"/>
      <c r="C93" s="24"/>
      <c r="D93" s="115"/>
      <c r="E93" s="24"/>
      <c r="F93" s="24"/>
      <c r="G93" s="24"/>
      <c r="H93" s="24"/>
      <c r="I93" s="24"/>
      <c r="J93" s="24"/>
      <c r="K93" s="24"/>
      <c r="L93" s="24"/>
      <c r="M93" s="24"/>
      <c r="N93" s="24"/>
      <c r="O93" s="24"/>
      <c r="P93" s="24"/>
      <c r="Q93" s="24"/>
      <c r="R93" s="24"/>
      <c r="S93" s="24"/>
      <c r="T93" s="24"/>
      <c r="U93" s="24"/>
      <c r="V93" s="24"/>
      <c r="W93" s="24"/>
    </row>
    <row r="94" spans="1:23" ht="15.75" customHeight="1">
      <c r="A94" s="24"/>
      <c r="B94" s="24"/>
      <c r="C94" s="24"/>
      <c r="D94" s="115"/>
      <c r="E94" s="24"/>
      <c r="F94" s="24"/>
      <c r="G94" s="24"/>
      <c r="H94" s="24"/>
      <c r="I94" s="24"/>
      <c r="J94" s="24"/>
      <c r="K94" s="24"/>
      <c r="L94" s="24"/>
      <c r="M94" s="24"/>
      <c r="N94" s="24"/>
      <c r="O94" s="24"/>
      <c r="P94" s="24"/>
      <c r="Q94" s="24"/>
      <c r="R94" s="24"/>
      <c r="S94" s="24"/>
      <c r="T94" s="24"/>
      <c r="U94" s="24"/>
      <c r="V94" s="24"/>
      <c r="W94" s="24"/>
    </row>
    <row r="95" spans="1:23" ht="15.75" customHeight="1">
      <c r="A95" s="24"/>
      <c r="B95" s="24"/>
      <c r="C95" s="24"/>
      <c r="D95" s="115"/>
      <c r="E95" s="24"/>
      <c r="F95" s="24"/>
      <c r="G95" s="24"/>
      <c r="H95" s="24"/>
      <c r="I95" s="24"/>
      <c r="J95" s="24"/>
      <c r="K95" s="24"/>
      <c r="L95" s="24"/>
      <c r="M95" s="24"/>
      <c r="N95" s="24"/>
      <c r="O95" s="24"/>
      <c r="P95" s="24"/>
      <c r="Q95" s="24"/>
      <c r="R95" s="24"/>
      <c r="S95" s="24"/>
      <c r="T95" s="24"/>
      <c r="U95" s="24"/>
      <c r="V95" s="24"/>
      <c r="W95" s="24"/>
    </row>
    <row r="96" spans="1:23" ht="15.75" customHeight="1">
      <c r="A96" s="24"/>
      <c r="B96" s="24"/>
      <c r="C96" s="24"/>
      <c r="D96" s="115"/>
      <c r="E96" s="24"/>
      <c r="F96" s="24"/>
      <c r="G96" s="24"/>
      <c r="H96" s="24"/>
      <c r="I96" s="24"/>
      <c r="J96" s="24"/>
      <c r="K96" s="24"/>
      <c r="L96" s="24"/>
      <c r="M96" s="24"/>
      <c r="N96" s="24"/>
      <c r="O96" s="24"/>
      <c r="P96" s="24"/>
      <c r="Q96" s="24"/>
      <c r="R96" s="24"/>
      <c r="S96" s="24"/>
      <c r="T96" s="24"/>
      <c r="U96" s="24"/>
      <c r="V96" s="24"/>
      <c r="W96" s="24"/>
    </row>
    <row r="97" spans="1:23" ht="15.75" customHeight="1">
      <c r="A97" s="24"/>
      <c r="B97" s="24"/>
      <c r="C97" s="24"/>
      <c r="D97" s="115"/>
      <c r="E97" s="24"/>
      <c r="F97" s="24"/>
      <c r="G97" s="24"/>
      <c r="H97" s="24"/>
      <c r="I97" s="24"/>
      <c r="J97" s="24"/>
      <c r="K97" s="24"/>
      <c r="L97" s="24"/>
      <c r="M97" s="24"/>
      <c r="N97" s="24"/>
      <c r="O97" s="24"/>
      <c r="P97" s="24"/>
      <c r="Q97" s="24"/>
      <c r="R97" s="24"/>
      <c r="S97" s="24"/>
      <c r="T97" s="24"/>
      <c r="U97" s="24"/>
      <c r="V97" s="24"/>
      <c r="W97" s="24"/>
    </row>
    <row r="98" spans="1:23" ht="15.75" customHeight="1">
      <c r="A98" s="24"/>
      <c r="B98" s="24"/>
      <c r="C98" s="24"/>
      <c r="D98" s="115"/>
      <c r="E98" s="24"/>
      <c r="F98" s="24"/>
      <c r="G98" s="24"/>
      <c r="H98" s="24"/>
      <c r="I98" s="24"/>
      <c r="J98" s="24"/>
      <c r="K98" s="24"/>
      <c r="L98" s="24"/>
      <c r="M98" s="24"/>
      <c r="N98" s="24"/>
      <c r="O98" s="24"/>
      <c r="P98" s="24"/>
      <c r="Q98" s="24"/>
      <c r="R98" s="24"/>
      <c r="S98" s="24"/>
      <c r="T98" s="24"/>
      <c r="U98" s="24"/>
      <c r="V98" s="24"/>
      <c r="W98" s="24"/>
    </row>
    <row r="99" spans="1:23" ht="15.75" customHeight="1">
      <c r="A99" s="24"/>
      <c r="B99" s="24"/>
      <c r="C99" s="24"/>
      <c r="D99" s="115"/>
      <c r="E99" s="24"/>
      <c r="F99" s="24"/>
      <c r="G99" s="24"/>
      <c r="H99" s="24"/>
      <c r="I99" s="24"/>
      <c r="J99" s="24"/>
      <c r="K99" s="24"/>
      <c r="L99" s="24"/>
      <c r="M99" s="24"/>
      <c r="N99" s="24"/>
      <c r="O99" s="24"/>
      <c r="P99" s="24"/>
      <c r="Q99" s="24"/>
      <c r="R99" s="24"/>
      <c r="S99" s="24"/>
      <c r="T99" s="24"/>
      <c r="U99" s="24"/>
      <c r="V99" s="24"/>
      <c r="W99" s="24"/>
    </row>
    <row r="100" spans="1:23" ht="15.75" customHeight="1">
      <c r="A100" s="24"/>
      <c r="B100" s="24"/>
      <c r="C100" s="24"/>
      <c r="D100" s="115"/>
      <c r="E100" s="24"/>
      <c r="F100" s="24"/>
      <c r="G100" s="24"/>
      <c r="H100" s="24"/>
      <c r="I100" s="24"/>
      <c r="J100" s="24"/>
      <c r="K100" s="24"/>
      <c r="L100" s="24"/>
      <c r="M100" s="24"/>
      <c r="N100" s="24"/>
      <c r="O100" s="24"/>
      <c r="P100" s="24"/>
      <c r="Q100" s="24"/>
      <c r="R100" s="24"/>
      <c r="S100" s="24"/>
      <c r="T100" s="24"/>
      <c r="U100" s="24"/>
      <c r="V100" s="24"/>
      <c r="W100" s="24"/>
    </row>
    <row r="101" spans="1:23" ht="15.75" customHeight="1">
      <c r="A101" s="24"/>
      <c r="B101" s="24"/>
      <c r="C101" s="24"/>
      <c r="D101" s="115"/>
      <c r="E101" s="24"/>
      <c r="F101" s="24"/>
      <c r="G101" s="24"/>
      <c r="H101" s="24"/>
      <c r="I101" s="24"/>
      <c r="J101" s="24"/>
      <c r="K101" s="24"/>
      <c r="L101" s="24"/>
      <c r="M101" s="24"/>
      <c r="N101" s="24"/>
      <c r="O101" s="24"/>
      <c r="P101" s="24"/>
      <c r="Q101" s="24"/>
      <c r="R101" s="24"/>
      <c r="S101" s="24"/>
      <c r="T101" s="24"/>
      <c r="U101" s="24"/>
      <c r="V101" s="24"/>
      <c r="W101" s="24"/>
    </row>
    <row r="102" spans="1:23" ht="15.75" customHeight="1">
      <c r="A102" s="24"/>
      <c r="B102" s="24"/>
      <c r="C102" s="24"/>
      <c r="D102" s="115"/>
      <c r="E102" s="24"/>
      <c r="F102" s="24"/>
      <c r="G102" s="24"/>
      <c r="H102" s="24"/>
      <c r="I102" s="24"/>
      <c r="J102" s="24"/>
      <c r="K102" s="24"/>
      <c r="L102" s="24"/>
      <c r="M102" s="24"/>
      <c r="N102" s="24"/>
      <c r="O102" s="24"/>
      <c r="P102" s="24"/>
      <c r="Q102" s="24"/>
      <c r="R102" s="24"/>
      <c r="S102" s="24"/>
      <c r="T102" s="24"/>
      <c r="U102" s="24"/>
      <c r="V102" s="24"/>
      <c r="W102" s="24"/>
    </row>
    <row r="103" spans="1:23" ht="15.75" customHeight="1">
      <c r="A103" s="24"/>
      <c r="B103" s="24"/>
      <c r="C103" s="24"/>
      <c r="D103" s="115"/>
      <c r="E103" s="24"/>
      <c r="F103" s="24"/>
      <c r="G103" s="24"/>
      <c r="H103" s="24"/>
      <c r="I103" s="24"/>
      <c r="J103" s="24"/>
      <c r="K103" s="24"/>
      <c r="L103" s="24"/>
      <c r="M103" s="24"/>
      <c r="N103" s="24"/>
      <c r="O103" s="24"/>
      <c r="P103" s="24"/>
      <c r="Q103" s="24"/>
      <c r="R103" s="24"/>
      <c r="S103" s="24"/>
      <c r="T103" s="24"/>
      <c r="U103" s="24"/>
      <c r="V103" s="24"/>
      <c r="W103" s="24"/>
    </row>
    <row r="104" spans="1:23" ht="15.75" customHeight="1">
      <c r="A104" s="24"/>
      <c r="B104" s="24"/>
      <c r="C104" s="24"/>
      <c r="D104" s="115"/>
      <c r="E104" s="24"/>
      <c r="F104" s="24"/>
      <c r="G104" s="24"/>
      <c r="H104" s="24"/>
      <c r="I104" s="24"/>
      <c r="J104" s="24"/>
      <c r="K104" s="24"/>
      <c r="L104" s="24"/>
      <c r="M104" s="24"/>
      <c r="N104" s="24"/>
      <c r="O104" s="24"/>
      <c r="P104" s="24"/>
      <c r="Q104" s="24"/>
      <c r="R104" s="24"/>
      <c r="S104" s="24"/>
      <c r="T104" s="24"/>
      <c r="U104" s="24"/>
      <c r="V104" s="24"/>
      <c r="W104" s="24"/>
    </row>
    <row r="105" spans="1:23" ht="15.75" customHeight="1">
      <c r="A105" s="24"/>
      <c r="B105" s="24"/>
      <c r="C105" s="24"/>
      <c r="D105" s="115"/>
      <c r="E105" s="24"/>
      <c r="F105" s="24"/>
      <c r="G105" s="24"/>
      <c r="H105" s="24"/>
      <c r="I105" s="24"/>
      <c r="J105" s="24"/>
      <c r="K105" s="24"/>
      <c r="L105" s="24"/>
      <c r="M105" s="24"/>
      <c r="N105" s="24"/>
      <c r="O105" s="24"/>
      <c r="P105" s="24"/>
      <c r="Q105" s="24"/>
      <c r="R105" s="24"/>
      <c r="S105" s="24"/>
      <c r="T105" s="24"/>
      <c r="U105" s="24"/>
      <c r="V105" s="24"/>
      <c r="W105" s="24"/>
    </row>
    <row r="106" spans="1:23" ht="15.75" customHeight="1">
      <c r="A106" s="24"/>
      <c r="B106" s="24"/>
      <c r="C106" s="24"/>
      <c r="D106" s="115"/>
      <c r="E106" s="24"/>
      <c r="F106" s="24"/>
      <c r="G106" s="24"/>
      <c r="H106" s="24"/>
      <c r="I106" s="24"/>
      <c r="J106" s="24"/>
      <c r="K106" s="24"/>
      <c r="L106" s="24"/>
      <c r="M106" s="24"/>
      <c r="N106" s="24"/>
      <c r="O106" s="24"/>
      <c r="P106" s="24"/>
      <c r="Q106" s="24"/>
      <c r="R106" s="24"/>
      <c r="S106" s="24"/>
      <c r="T106" s="24"/>
      <c r="U106" s="24"/>
      <c r="V106" s="24"/>
      <c r="W106" s="24"/>
    </row>
    <row r="107" spans="1:23" ht="15.75" customHeight="1">
      <c r="A107" s="24"/>
      <c r="B107" s="24"/>
      <c r="C107" s="24"/>
      <c r="D107" s="115"/>
      <c r="E107" s="24"/>
      <c r="F107" s="24"/>
      <c r="G107" s="24"/>
      <c r="H107" s="24"/>
      <c r="I107" s="24"/>
      <c r="J107" s="24"/>
      <c r="K107" s="24"/>
      <c r="L107" s="24"/>
      <c r="M107" s="24"/>
      <c r="N107" s="24"/>
      <c r="O107" s="24"/>
      <c r="P107" s="24"/>
      <c r="Q107" s="24"/>
      <c r="R107" s="24"/>
      <c r="S107" s="24"/>
      <c r="T107" s="24"/>
      <c r="U107" s="24"/>
      <c r="V107" s="24"/>
      <c r="W107" s="24"/>
    </row>
    <row r="108" spans="1:23" ht="15.75" customHeight="1">
      <c r="A108" s="24"/>
      <c r="B108" s="24"/>
      <c r="C108" s="24"/>
      <c r="D108" s="115"/>
      <c r="E108" s="24"/>
      <c r="F108" s="24"/>
      <c r="G108" s="24"/>
      <c r="H108" s="24"/>
      <c r="I108" s="24"/>
      <c r="J108" s="24"/>
      <c r="K108" s="24"/>
      <c r="L108" s="24"/>
      <c r="M108" s="24"/>
      <c r="N108" s="24"/>
      <c r="O108" s="24"/>
      <c r="P108" s="24"/>
      <c r="Q108" s="24"/>
      <c r="R108" s="24"/>
      <c r="S108" s="24"/>
      <c r="T108" s="24"/>
      <c r="U108" s="24"/>
      <c r="V108" s="24"/>
      <c r="W108" s="24"/>
    </row>
    <row r="109" spans="1:23" ht="15.75" customHeight="1">
      <c r="A109" s="24"/>
      <c r="B109" s="24"/>
      <c r="C109" s="24"/>
      <c r="D109" s="115"/>
      <c r="E109" s="24"/>
      <c r="F109" s="24"/>
      <c r="G109" s="24"/>
      <c r="H109" s="24"/>
      <c r="I109" s="24"/>
      <c r="J109" s="24"/>
      <c r="K109" s="24"/>
      <c r="L109" s="24"/>
      <c r="M109" s="24"/>
      <c r="N109" s="24"/>
      <c r="O109" s="24"/>
      <c r="P109" s="24"/>
      <c r="Q109" s="24"/>
      <c r="R109" s="24"/>
      <c r="S109" s="24"/>
      <c r="T109" s="24"/>
      <c r="U109" s="24"/>
      <c r="V109" s="24"/>
      <c r="W109" s="24"/>
    </row>
    <row r="110" spans="1:23" ht="15.75" customHeight="1">
      <c r="A110" s="24"/>
      <c r="B110" s="24"/>
      <c r="C110" s="24"/>
      <c r="D110" s="115"/>
      <c r="E110" s="24"/>
      <c r="F110" s="24"/>
      <c r="G110" s="24"/>
      <c r="H110" s="24"/>
      <c r="I110" s="24"/>
      <c r="J110" s="24"/>
      <c r="K110" s="24"/>
      <c r="L110" s="24"/>
      <c r="M110" s="24"/>
      <c r="N110" s="24"/>
      <c r="O110" s="24"/>
      <c r="P110" s="24"/>
      <c r="Q110" s="24"/>
      <c r="R110" s="24"/>
      <c r="S110" s="24"/>
      <c r="T110" s="24"/>
      <c r="U110" s="24"/>
      <c r="V110" s="24"/>
      <c r="W110" s="24"/>
    </row>
    <row r="111" spans="1:23" ht="15.75" customHeight="1">
      <c r="A111" s="24"/>
      <c r="B111" s="24"/>
      <c r="C111" s="24"/>
      <c r="D111" s="115"/>
      <c r="E111" s="24"/>
      <c r="F111" s="24"/>
      <c r="G111" s="24"/>
      <c r="H111" s="24"/>
      <c r="I111" s="24"/>
      <c r="J111" s="24"/>
      <c r="K111" s="24"/>
      <c r="L111" s="24"/>
      <c r="M111" s="24"/>
      <c r="N111" s="24"/>
      <c r="O111" s="24"/>
      <c r="P111" s="24"/>
      <c r="Q111" s="24"/>
      <c r="R111" s="24"/>
      <c r="S111" s="24"/>
      <c r="T111" s="24"/>
      <c r="U111" s="24"/>
      <c r="V111" s="24"/>
      <c r="W111" s="24"/>
    </row>
    <row r="112" spans="1:23" ht="15.75" customHeight="1">
      <c r="A112" s="24"/>
      <c r="B112" s="24"/>
      <c r="C112" s="24"/>
      <c r="D112" s="115"/>
      <c r="E112" s="24"/>
      <c r="F112" s="24"/>
      <c r="G112" s="24"/>
      <c r="H112" s="24"/>
      <c r="I112" s="24"/>
      <c r="J112" s="24"/>
      <c r="K112" s="24"/>
      <c r="L112" s="24"/>
      <c r="M112" s="24"/>
      <c r="N112" s="24"/>
      <c r="O112" s="24"/>
      <c r="P112" s="24"/>
      <c r="Q112" s="24"/>
      <c r="R112" s="24"/>
      <c r="S112" s="24"/>
      <c r="T112" s="24"/>
      <c r="U112" s="24"/>
      <c r="V112" s="24"/>
      <c r="W112" s="24"/>
    </row>
    <row r="113" spans="1:23" ht="15.75" customHeight="1">
      <c r="A113" s="24"/>
      <c r="B113" s="24"/>
      <c r="C113" s="24"/>
      <c r="D113" s="115"/>
      <c r="E113" s="24"/>
      <c r="F113" s="24"/>
      <c r="G113" s="24"/>
      <c r="H113" s="24"/>
      <c r="I113" s="24"/>
      <c r="J113" s="24"/>
      <c r="K113" s="24"/>
      <c r="L113" s="24"/>
      <c r="M113" s="24"/>
      <c r="N113" s="24"/>
      <c r="O113" s="24"/>
      <c r="P113" s="24"/>
      <c r="Q113" s="24"/>
      <c r="R113" s="24"/>
      <c r="S113" s="24"/>
      <c r="T113" s="24"/>
      <c r="U113" s="24"/>
      <c r="V113" s="24"/>
      <c r="W113" s="24"/>
    </row>
    <row r="114" spans="1:23" ht="15.75" customHeight="1">
      <c r="A114" s="24"/>
      <c r="B114" s="24"/>
      <c r="C114" s="24"/>
      <c r="D114" s="115"/>
      <c r="E114" s="24"/>
      <c r="F114" s="24"/>
      <c r="G114" s="24"/>
      <c r="H114" s="24"/>
      <c r="I114" s="24"/>
      <c r="J114" s="24"/>
      <c r="K114" s="24"/>
      <c r="L114" s="24"/>
      <c r="M114" s="24"/>
      <c r="N114" s="24"/>
      <c r="O114" s="24"/>
      <c r="P114" s="24"/>
      <c r="Q114" s="24"/>
      <c r="R114" s="24"/>
      <c r="S114" s="24"/>
      <c r="T114" s="24"/>
      <c r="U114" s="24"/>
      <c r="V114" s="24"/>
      <c r="W114" s="24"/>
    </row>
    <row r="115" spans="1:23" ht="15.75" customHeight="1">
      <c r="A115" s="24"/>
      <c r="B115" s="24"/>
      <c r="C115" s="24"/>
      <c r="D115" s="115"/>
      <c r="E115" s="24"/>
      <c r="F115" s="24"/>
      <c r="G115" s="24"/>
      <c r="H115" s="24"/>
      <c r="I115" s="24"/>
      <c r="J115" s="24"/>
      <c r="K115" s="24"/>
      <c r="L115" s="24"/>
      <c r="M115" s="24"/>
      <c r="N115" s="24"/>
      <c r="O115" s="24"/>
      <c r="P115" s="24"/>
      <c r="Q115" s="24"/>
      <c r="R115" s="24"/>
      <c r="S115" s="24"/>
      <c r="T115" s="24"/>
      <c r="U115" s="24"/>
      <c r="V115" s="24"/>
      <c r="W115" s="24"/>
    </row>
    <row r="116" spans="1:23" ht="15.75" customHeight="1">
      <c r="A116" s="24"/>
      <c r="B116" s="24"/>
      <c r="C116" s="24"/>
      <c r="D116" s="115"/>
      <c r="E116" s="24"/>
      <c r="F116" s="24"/>
      <c r="G116" s="24"/>
      <c r="H116" s="24"/>
      <c r="I116" s="24"/>
      <c r="J116" s="24"/>
      <c r="K116" s="24"/>
      <c r="L116" s="24"/>
      <c r="M116" s="24"/>
      <c r="N116" s="24"/>
      <c r="O116" s="24"/>
      <c r="P116" s="24"/>
      <c r="Q116" s="24"/>
      <c r="R116" s="24"/>
      <c r="S116" s="24"/>
      <c r="T116" s="24"/>
      <c r="U116" s="24"/>
      <c r="V116" s="24"/>
      <c r="W116" s="24"/>
    </row>
    <row r="117" spans="1:23" ht="15.75" customHeight="1">
      <c r="A117" s="24"/>
      <c r="B117" s="24"/>
      <c r="C117" s="24"/>
      <c r="D117" s="115"/>
      <c r="E117" s="24"/>
      <c r="F117" s="24"/>
      <c r="G117" s="24"/>
      <c r="H117" s="24"/>
      <c r="I117" s="24"/>
      <c r="J117" s="24"/>
      <c r="K117" s="24"/>
      <c r="L117" s="24"/>
      <c r="M117" s="24"/>
      <c r="N117" s="24"/>
      <c r="O117" s="24"/>
      <c r="P117" s="24"/>
      <c r="Q117" s="24"/>
      <c r="R117" s="24"/>
      <c r="S117" s="24"/>
      <c r="T117" s="24"/>
      <c r="U117" s="24"/>
      <c r="V117" s="24"/>
      <c r="W117" s="24"/>
    </row>
    <row r="118" spans="1:23" ht="15.75" customHeight="1">
      <c r="A118" s="24"/>
      <c r="B118" s="24"/>
      <c r="C118" s="24"/>
      <c r="D118" s="115"/>
      <c r="E118" s="24"/>
      <c r="F118" s="24"/>
      <c r="G118" s="24"/>
      <c r="H118" s="24"/>
      <c r="I118" s="24"/>
      <c r="J118" s="24"/>
      <c r="K118" s="24"/>
      <c r="L118" s="24"/>
      <c r="M118" s="24"/>
      <c r="N118" s="24"/>
      <c r="O118" s="24"/>
      <c r="P118" s="24"/>
      <c r="Q118" s="24"/>
      <c r="R118" s="24"/>
      <c r="S118" s="24"/>
      <c r="T118" s="24"/>
      <c r="U118" s="24"/>
      <c r="V118" s="24"/>
      <c r="W118" s="24"/>
    </row>
    <row r="119" spans="1:23" ht="15.75" customHeight="1">
      <c r="A119" s="24"/>
      <c r="B119" s="24"/>
      <c r="C119" s="24"/>
      <c r="D119" s="115"/>
      <c r="E119" s="24"/>
      <c r="F119" s="24"/>
      <c r="G119" s="24"/>
      <c r="H119" s="24"/>
      <c r="I119" s="24"/>
      <c r="J119" s="24"/>
      <c r="K119" s="24"/>
      <c r="L119" s="24"/>
      <c r="M119" s="24"/>
      <c r="N119" s="24"/>
      <c r="O119" s="24"/>
      <c r="P119" s="24"/>
      <c r="Q119" s="24"/>
      <c r="R119" s="24"/>
      <c r="S119" s="24"/>
      <c r="T119" s="24"/>
      <c r="U119" s="24"/>
      <c r="V119" s="24"/>
      <c r="W119" s="24"/>
    </row>
    <row r="120" spans="1:23" ht="15.75" customHeight="1">
      <c r="A120" s="24"/>
      <c r="B120" s="24"/>
      <c r="C120" s="24"/>
      <c r="D120" s="115"/>
      <c r="E120" s="24"/>
      <c r="F120" s="24"/>
      <c r="G120" s="24"/>
      <c r="H120" s="24"/>
      <c r="I120" s="24"/>
      <c r="J120" s="24"/>
      <c r="K120" s="24"/>
      <c r="L120" s="24"/>
      <c r="M120" s="24"/>
      <c r="N120" s="24"/>
      <c r="O120" s="24"/>
      <c r="P120" s="24"/>
      <c r="Q120" s="24"/>
      <c r="R120" s="24"/>
      <c r="S120" s="24"/>
      <c r="T120" s="24"/>
      <c r="U120" s="24"/>
      <c r="V120" s="24"/>
      <c r="W120" s="24"/>
    </row>
    <row r="121" spans="1:23" ht="15.75" customHeight="1">
      <c r="A121" s="24"/>
      <c r="B121" s="24"/>
      <c r="C121" s="24"/>
      <c r="D121" s="115"/>
      <c r="E121" s="24"/>
      <c r="F121" s="24"/>
      <c r="G121" s="24"/>
      <c r="H121" s="24"/>
      <c r="I121" s="24"/>
      <c r="J121" s="24"/>
      <c r="K121" s="24"/>
      <c r="L121" s="24"/>
      <c r="M121" s="24"/>
      <c r="N121" s="24"/>
      <c r="O121" s="24"/>
      <c r="P121" s="24"/>
      <c r="Q121" s="24"/>
      <c r="R121" s="24"/>
      <c r="S121" s="24"/>
      <c r="T121" s="24"/>
      <c r="U121" s="24"/>
      <c r="V121" s="24"/>
      <c r="W121" s="24"/>
    </row>
    <row r="122" spans="1:23" ht="15.75" customHeight="1"/>
    <row r="123" spans="1:23" ht="15.75" customHeight="1"/>
    <row r="124" spans="1:23" ht="15.75" customHeight="1"/>
    <row r="125" spans="1:23" ht="15.75" customHeight="1"/>
    <row r="126" spans="1:23" ht="15.75" customHeight="1"/>
    <row r="127" spans="1:23" ht="15.75" customHeight="1"/>
    <row r="128" spans="1:23"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sheetData>
  <protectedRanges>
    <protectedRange sqref="E13" name="Simulado"/>
  </protectedRanges>
  <autoFilter ref="A9:W9"/>
  <mergeCells count="3">
    <mergeCell ref="D1:M1"/>
    <mergeCell ref="L8:M8"/>
    <mergeCell ref="B8:K8"/>
  </mergeCell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B1:N954"/>
  <sheetViews>
    <sheetView showGridLines="0" topLeftCell="D1" workbookViewId="0">
      <selection activeCell="L20" sqref="L20"/>
    </sheetView>
  </sheetViews>
  <sheetFormatPr baseColWidth="10" defaultColWidth="14.42578125" defaultRowHeight="15" customHeight="1"/>
  <cols>
    <col min="1" max="1" width="7" style="365" customWidth="1"/>
    <col min="2" max="2" width="3.28515625" style="365" customWidth="1"/>
    <col min="3" max="3" width="43.28515625" style="365" customWidth="1"/>
    <col min="4" max="4" width="29.140625" style="365" customWidth="1"/>
    <col min="5" max="5" width="31.7109375" style="365" customWidth="1"/>
    <col min="6" max="6" width="15.28515625" style="365" customWidth="1"/>
    <col min="7" max="9" width="19" style="365" customWidth="1"/>
    <col min="10" max="10" width="36.42578125" style="365" customWidth="1"/>
    <col min="11" max="11" width="12.7109375" style="365" customWidth="1"/>
    <col min="12" max="12" width="44.7109375" style="365" customWidth="1"/>
    <col min="13" max="13" width="25.140625" style="365" customWidth="1"/>
    <col min="14" max="16384" width="14.42578125" style="365"/>
  </cols>
  <sheetData>
    <row r="1" spans="2:14" ht="57" customHeight="1" thickBot="1">
      <c r="B1" s="364"/>
      <c r="D1" s="673" t="s">
        <v>73</v>
      </c>
      <c r="E1" s="674"/>
      <c r="F1" s="674"/>
      <c r="G1" s="674"/>
      <c r="H1" s="674"/>
      <c r="I1" s="674"/>
      <c r="J1" s="674"/>
      <c r="K1" s="674"/>
      <c r="L1" s="674"/>
      <c r="M1" s="674"/>
    </row>
    <row r="2" spans="2:14" ht="21" thickBot="1">
      <c r="B2" s="366"/>
      <c r="D2" s="367" t="s">
        <v>783</v>
      </c>
      <c r="E2" s="368">
        <f>100/17</f>
        <v>5.882352941176471</v>
      </c>
      <c r="F2" s="369"/>
      <c r="G2" s="369"/>
      <c r="H2" s="370" t="s">
        <v>76</v>
      </c>
      <c r="I2" s="371">
        <v>56</v>
      </c>
    </row>
    <row r="3" spans="2:14" ht="18" customHeight="1" thickBot="1">
      <c r="B3" s="372"/>
      <c r="C3" s="366"/>
      <c r="D3" s="367" t="s">
        <v>39</v>
      </c>
      <c r="E3" s="368">
        <f>(I3*E2/I2)+0.08</f>
        <v>5.6472268907563032</v>
      </c>
      <c r="F3" s="369"/>
      <c r="G3" s="369"/>
      <c r="H3" s="373" t="s">
        <v>78</v>
      </c>
      <c r="I3" s="371">
        <f>+I2-I4</f>
        <v>53</v>
      </c>
      <c r="J3" s="372"/>
    </row>
    <row r="4" spans="2:14" ht="26.25" customHeight="1" thickBot="1">
      <c r="B4" s="372"/>
      <c r="C4" s="366"/>
      <c r="D4" s="367" t="s">
        <v>79</v>
      </c>
      <c r="E4" s="374" t="str">
        <f>Resp.!J6</f>
        <v>Grupo de Planeación</v>
      </c>
      <c r="F4" s="375"/>
      <c r="G4" s="375"/>
      <c r="H4" s="376" t="s">
        <v>80</v>
      </c>
      <c r="I4" s="371">
        <v>3</v>
      </c>
    </row>
    <row r="5" spans="2:14" s="553" customFormat="1" ht="26.25" customHeight="1">
      <c r="B5" s="372"/>
      <c r="C5" s="366"/>
      <c r="D5" s="562" t="s">
        <v>1168</v>
      </c>
      <c r="E5" s="563">
        <f>+E2-E3</f>
        <v>0.23512605042016776</v>
      </c>
      <c r="F5" s="375"/>
      <c r="G5" s="375"/>
      <c r="H5" s="535"/>
      <c r="I5" s="561"/>
    </row>
    <row r="6" spans="2:14" ht="17.25" thickBot="1">
      <c r="B6" s="366"/>
      <c r="C6" s="366"/>
      <c r="D6" s="366"/>
      <c r="E6" s="366"/>
      <c r="F6" s="366"/>
      <c r="G6" s="366"/>
      <c r="H6" s="366"/>
      <c r="I6" s="366"/>
      <c r="J6" s="366"/>
      <c r="K6" s="366"/>
      <c r="L6" s="366"/>
      <c r="M6" s="366"/>
    </row>
    <row r="7" spans="2:14" ht="19.5" customHeight="1" thickBot="1">
      <c r="B7" s="675" t="s">
        <v>66</v>
      </c>
      <c r="C7" s="676"/>
      <c r="D7" s="676"/>
      <c r="E7" s="676"/>
      <c r="F7" s="676"/>
      <c r="G7" s="676"/>
      <c r="H7" s="676"/>
      <c r="I7" s="676"/>
      <c r="J7" s="676"/>
      <c r="K7" s="677"/>
      <c r="L7" s="678" t="s">
        <v>67</v>
      </c>
      <c r="M7" s="679"/>
    </row>
    <row r="8" spans="2:14" ht="30" customHeight="1">
      <c r="B8" s="377" t="s">
        <v>68</v>
      </c>
      <c r="C8" s="378" t="s">
        <v>573</v>
      </c>
      <c r="D8" s="378" t="s">
        <v>574</v>
      </c>
      <c r="E8" s="378" t="s">
        <v>575</v>
      </c>
      <c r="F8" s="378" t="s">
        <v>576</v>
      </c>
      <c r="G8" s="379" t="s">
        <v>594</v>
      </c>
      <c r="H8" s="379" t="s">
        <v>591</v>
      </c>
      <c r="I8" s="379" t="s">
        <v>592</v>
      </c>
      <c r="J8" s="378" t="s">
        <v>593</v>
      </c>
      <c r="K8" s="380" t="s">
        <v>82</v>
      </c>
      <c r="L8" s="381" t="s">
        <v>75</v>
      </c>
      <c r="M8" s="382" t="s">
        <v>595</v>
      </c>
    </row>
    <row r="9" spans="2:14" ht="153">
      <c r="B9" s="383">
        <v>1</v>
      </c>
      <c r="C9" s="350" t="s">
        <v>86</v>
      </c>
      <c r="D9" s="350" t="s">
        <v>553</v>
      </c>
      <c r="E9" s="351" t="s">
        <v>554</v>
      </c>
      <c r="F9" s="350" t="s">
        <v>577</v>
      </c>
      <c r="G9" s="350" t="s">
        <v>578</v>
      </c>
      <c r="H9" s="354">
        <v>43648</v>
      </c>
      <c r="I9" s="542">
        <v>43814</v>
      </c>
      <c r="J9" s="350" t="s">
        <v>579</v>
      </c>
      <c r="K9" s="384">
        <v>0.08</v>
      </c>
      <c r="L9" s="555" t="s">
        <v>1172</v>
      </c>
      <c r="M9" s="383" t="s">
        <v>682</v>
      </c>
      <c r="N9" s="596">
        <v>43866</v>
      </c>
    </row>
    <row r="10" spans="2:14" ht="127.5">
      <c r="B10" s="383">
        <v>2</v>
      </c>
      <c r="C10" s="350" t="s">
        <v>555</v>
      </c>
      <c r="D10" s="350" t="s">
        <v>556</v>
      </c>
      <c r="E10" s="351" t="s">
        <v>557</v>
      </c>
      <c r="F10" s="350" t="s">
        <v>577</v>
      </c>
      <c r="G10" s="350" t="s">
        <v>578</v>
      </c>
      <c r="H10" s="354">
        <v>43648</v>
      </c>
      <c r="I10" s="542">
        <v>43814</v>
      </c>
      <c r="J10" s="350" t="s">
        <v>580</v>
      </c>
      <c r="K10" s="384">
        <v>0.08</v>
      </c>
      <c r="L10" s="555" t="s">
        <v>1173</v>
      </c>
      <c r="M10" s="383" t="s">
        <v>682</v>
      </c>
      <c r="N10" s="596">
        <v>43866</v>
      </c>
    </row>
    <row r="11" spans="2:14" ht="229.5">
      <c r="B11" s="383">
        <v>3</v>
      </c>
      <c r="C11" s="350" t="s">
        <v>558</v>
      </c>
      <c r="D11" s="352" t="s">
        <v>559</v>
      </c>
      <c r="E11" s="353" t="s">
        <v>560</v>
      </c>
      <c r="F11" s="350" t="s">
        <v>577</v>
      </c>
      <c r="G11" s="350" t="s">
        <v>578</v>
      </c>
      <c r="H11" s="354">
        <v>43648</v>
      </c>
      <c r="I11" s="542">
        <v>43815</v>
      </c>
      <c r="J11" s="350" t="s">
        <v>581</v>
      </c>
      <c r="K11" s="502">
        <v>0.08</v>
      </c>
      <c r="L11" s="555" t="s">
        <v>1174</v>
      </c>
      <c r="M11" s="383" t="s">
        <v>682</v>
      </c>
      <c r="N11" s="596">
        <v>43866</v>
      </c>
    </row>
    <row r="12" spans="2:14" ht="242.25">
      <c r="B12" s="383">
        <v>4</v>
      </c>
      <c r="C12" s="350" t="s">
        <v>87</v>
      </c>
      <c r="D12" s="352" t="s">
        <v>561</v>
      </c>
      <c r="E12" s="351" t="s">
        <v>560</v>
      </c>
      <c r="F12" s="350" t="s">
        <v>577</v>
      </c>
      <c r="G12" s="350" t="s">
        <v>578</v>
      </c>
      <c r="H12" s="354">
        <v>43648</v>
      </c>
      <c r="I12" s="542">
        <v>43815</v>
      </c>
      <c r="J12" s="350" t="s">
        <v>582</v>
      </c>
      <c r="K12" s="384">
        <v>0.08</v>
      </c>
      <c r="L12" s="594" t="s">
        <v>1175</v>
      </c>
      <c r="M12" s="383" t="s">
        <v>682</v>
      </c>
      <c r="N12" s="596">
        <v>43866</v>
      </c>
    </row>
    <row r="13" spans="2:14" ht="127.5">
      <c r="B13" s="383">
        <v>5</v>
      </c>
      <c r="C13" s="350" t="s">
        <v>88</v>
      </c>
      <c r="D13" s="352" t="s">
        <v>562</v>
      </c>
      <c r="E13" s="351" t="s">
        <v>563</v>
      </c>
      <c r="F13" s="350" t="s">
        <v>577</v>
      </c>
      <c r="G13" s="350" t="s">
        <v>578</v>
      </c>
      <c r="H13" s="354">
        <v>43648</v>
      </c>
      <c r="I13" s="542">
        <v>43814</v>
      </c>
      <c r="J13" s="350" t="s">
        <v>583</v>
      </c>
      <c r="K13" s="384">
        <v>0.08</v>
      </c>
      <c r="L13" s="476" t="s">
        <v>872</v>
      </c>
      <c r="M13" s="383" t="s">
        <v>700</v>
      </c>
    </row>
    <row r="14" spans="2:14" ht="165.75">
      <c r="B14" s="383">
        <v>6</v>
      </c>
      <c r="C14" s="350" t="s">
        <v>90</v>
      </c>
      <c r="D14" s="352" t="s">
        <v>564</v>
      </c>
      <c r="E14" s="351" t="s">
        <v>565</v>
      </c>
      <c r="F14" s="350" t="s">
        <v>577</v>
      </c>
      <c r="G14" s="350" t="s">
        <v>578</v>
      </c>
      <c r="H14" s="354">
        <v>43648</v>
      </c>
      <c r="I14" s="542">
        <v>43814</v>
      </c>
      <c r="J14" s="350" t="s">
        <v>584</v>
      </c>
      <c r="K14" s="384">
        <v>0.08</v>
      </c>
      <c r="L14" s="476" t="s">
        <v>873</v>
      </c>
      <c r="M14" s="383" t="s">
        <v>700</v>
      </c>
    </row>
    <row r="15" spans="2:14" ht="57" customHeight="1">
      <c r="B15" s="680">
        <v>7</v>
      </c>
      <c r="C15" s="659" t="s">
        <v>91</v>
      </c>
      <c r="D15" s="659" t="s">
        <v>566</v>
      </c>
      <c r="E15" s="658" t="s">
        <v>567</v>
      </c>
      <c r="F15" s="672" t="s">
        <v>577</v>
      </c>
      <c r="G15" s="672" t="s">
        <v>578</v>
      </c>
      <c r="H15" s="655">
        <v>43648</v>
      </c>
      <c r="I15" s="542">
        <v>43814</v>
      </c>
      <c r="J15" s="350" t="s">
        <v>585</v>
      </c>
      <c r="K15" s="384">
        <v>0.08</v>
      </c>
      <c r="L15" s="476" t="s">
        <v>886</v>
      </c>
      <c r="M15" s="383" t="s">
        <v>700</v>
      </c>
    </row>
    <row r="16" spans="2:14" ht="191.25">
      <c r="B16" s="681"/>
      <c r="C16" s="659"/>
      <c r="D16" s="659"/>
      <c r="E16" s="658"/>
      <c r="F16" s="672"/>
      <c r="G16" s="672"/>
      <c r="H16" s="655"/>
      <c r="I16" s="542">
        <v>43814</v>
      </c>
      <c r="J16" s="350" t="s">
        <v>586</v>
      </c>
      <c r="K16" s="384">
        <v>0.08</v>
      </c>
      <c r="L16" s="594" t="s">
        <v>1176</v>
      </c>
      <c r="M16" s="383" t="s">
        <v>682</v>
      </c>
      <c r="N16" s="596">
        <v>43866</v>
      </c>
    </row>
    <row r="17" spans="2:14" ht="51">
      <c r="B17" s="680">
        <v>8</v>
      </c>
      <c r="C17" s="659" t="s">
        <v>99</v>
      </c>
      <c r="D17" s="659" t="s">
        <v>568</v>
      </c>
      <c r="E17" s="658" t="s">
        <v>569</v>
      </c>
      <c r="F17" s="350" t="s">
        <v>577</v>
      </c>
      <c r="G17" s="350" t="s">
        <v>578</v>
      </c>
      <c r="H17" s="354">
        <v>43648</v>
      </c>
      <c r="I17" s="355">
        <v>43738</v>
      </c>
      <c r="J17" s="350" t="s">
        <v>587</v>
      </c>
      <c r="K17" s="502">
        <v>0.08</v>
      </c>
      <c r="L17" s="476" t="s">
        <v>874</v>
      </c>
      <c r="M17" s="544" t="s">
        <v>682</v>
      </c>
      <c r="N17" s="670">
        <v>43866</v>
      </c>
    </row>
    <row r="18" spans="2:14" ht="88.5" customHeight="1">
      <c r="B18" s="682"/>
      <c r="C18" s="659"/>
      <c r="D18" s="659"/>
      <c r="E18" s="658"/>
      <c r="F18" s="350" t="s">
        <v>577</v>
      </c>
      <c r="G18" s="350" t="s">
        <v>578</v>
      </c>
      <c r="H18" s="354">
        <v>43648</v>
      </c>
      <c r="I18" s="542">
        <v>43769</v>
      </c>
      <c r="J18" s="352" t="s">
        <v>588</v>
      </c>
      <c r="K18" s="384">
        <v>0.08</v>
      </c>
      <c r="L18" s="476" t="s">
        <v>887</v>
      </c>
      <c r="M18" s="385" t="s">
        <v>682</v>
      </c>
      <c r="N18" s="671"/>
    </row>
    <row r="19" spans="2:14" ht="147" customHeight="1">
      <c r="B19" s="681"/>
      <c r="C19" s="659"/>
      <c r="D19" s="659"/>
      <c r="E19" s="658"/>
      <c r="F19" s="350" t="s">
        <v>577</v>
      </c>
      <c r="G19" s="350" t="s">
        <v>578</v>
      </c>
      <c r="H19" s="354">
        <v>43648</v>
      </c>
      <c r="I19" s="542">
        <v>43799</v>
      </c>
      <c r="J19" s="352" t="s">
        <v>589</v>
      </c>
      <c r="K19" s="384">
        <v>0.08</v>
      </c>
      <c r="L19" s="594" t="s">
        <v>1177</v>
      </c>
      <c r="M19" s="385" t="s">
        <v>682</v>
      </c>
      <c r="N19" s="671"/>
    </row>
    <row r="20" spans="2:14" ht="242.25">
      <c r="B20" s="383">
        <v>9</v>
      </c>
      <c r="C20" s="350" t="s">
        <v>93</v>
      </c>
      <c r="D20" s="352" t="s">
        <v>570</v>
      </c>
      <c r="E20" s="351" t="s">
        <v>571</v>
      </c>
      <c r="F20" s="350" t="s">
        <v>577</v>
      </c>
      <c r="G20" s="350" t="s">
        <v>578</v>
      </c>
      <c r="H20" s="354">
        <v>43648</v>
      </c>
      <c r="I20" s="542">
        <v>43814</v>
      </c>
      <c r="J20" s="350" t="s">
        <v>590</v>
      </c>
      <c r="K20" s="384">
        <v>0.08</v>
      </c>
      <c r="L20" s="594" t="s">
        <v>1178</v>
      </c>
      <c r="M20" s="385" t="s">
        <v>682</v>
      </c>
      <c r="N20" s="596">
        <v>43866</v>
      </c>
    </row>
    <row r="21" spans="2:14" ht="229.5">
      <c r="B21" s="383">
        <v>10</v>
      </c>
      <c r="C21" s="350" t="s">
        <v>100</v>
      </c>
      <c r="D21" s="352" t="s">
        <v>572</v>
      </c>
      <c r="E21" s="351" t="s">
        <v>571</v>
      </c>
      <c r="F21" s="350" t="s">
        <v>577</v>
      </c>
      <c r="G21" s="350" t="s">
        <v>578</v>
      </c>
      <c r="H21" s="354">
        <v>43648</v>
      </c>
      <c r="I21" s="542">
        <v>43814</v>
      </c>
      <c r="J21" s="350" t="s">
        <v>572</v>
      </c>
      <c r="K21" s="384">
        <v>0.09</v>
      </c>
      <c r="L21" s="594" t="s">
        <v>1179</v>
      </c>
      <c r="M21" s="385" t="s">
        <v>682</v>
      </c>
      <c r="N21" s="596">
        <v>43866</v>
      </c>
    </row>
    <row r="22" spans="2:14" ht="16.5">
      <c r="B22" s="386"/>
      <c r="C22" s="387"/>
      <c r="D22" s="387"/>
      <c r="E22" s="387"/>
      <c r="F22" s="387"/>
      <c r="G22" s="387"/>
      <c r="H22" s="387"/>
      <c r="I22" s="387"/>
      <c r="J22" s="504" t="s">
        <v>94</v>
      </c>
      <c r="K22" s="503">
        <f>SUM(K9:K21)</f>
        <v>1.0499999999999998</v>
      </c>
    </row>
    <row r="23" spans="2:14" ht="16.5">
      <c r="B23" s="388"/>
      <c r="C23" s="388"/>
      <c r="D23" s="388"/>
      <c r="E23" s="388"/>
      <c r="F23" s="388"/>
      <c r="G23" s="388"/>
      <c r="H23" s="388"/>
      <c r="I23" s="388"/>
      <c r="J23" s="504" t="s">
        <v>875</v>
      </c>
      <c r="K23" s="503">
        <f>K22-K15-K14-K13</f>
        <v>0.80999999999999994</v>
      </c>
      <c r="L23" s="388"/>
      <c r="M23" s="388"/>
    </row>
    <row r="24" spans="2:14" ht="15.75" customHeight="1"/>
    <row r="25" spans="2:14" ht="15.75" customHeight="1"/>
    <row r="26" spans="2:14" ht="15.75" customHeight="1"/>
    <row r="27" spans="2:14" ht="15.75" customHeight="1"/>
    <row r="28" spans="2:14" ht="15.75" customHeight="1"/>
    <row r="29" spans="2:14" ht="15.75" customHeight="1"/>
    <row r="30" spans="2:14" ht="15.75" customHeight="1"/>
    <row r="31" spans="2:14" ht="15.75" customHeight="1"/>
    <row r="32" spans="2: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sheetData>
  <autoFilter ref="A8:M23"/>
  <mergeCells count="15">
    <mergeCell ref="N17:N19"/>
    <mergeCell ref="G15:G16"/>
    <mergeCell ref="H15:H16"/>
    <mergeCell ref="D1:M1"/>
    <mergeCell ref="B7:K7"/>
    <mergeCell ref="L7:M7"/>
    <mergeCell ref="C15:C16"/>
    <mergeCell ref="D15:D16"/>
    <mergeCell ref="E15:E16"/>
    <mergeCell ref="B15:B16"/>
    <mergeCell ref="B17:B19"/>
    <mergeCell ref="C17:C19"/>
    <mergeCell ref="D17:D19"/>
    <mergeCell ref="E17:E19"/>
    <mergeCell ref="F15:F16"/>
  </mergeCells>
  <pageMargins left="0.7" right="0.7" top="0.75" bottom="0.75" header="0" footer="0"/>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780"/>
  <sheetViews>
    <sheetView showGridLines="0" topLeftCell="E1" workbookViewId="0">
      <selection activeCell="K10" sqref="K10"/>
    </sheetView>
  </sheetViews>
  <sheetFormatPr baseColWidth="10" defaultColWidth="14.42578125" defaultRowHeight="15" customHeight="1"/>
  <cols>
    <col min="1" max="1" width="7" customWidth="1"/>
    <col min="2" max="2" width="3.7109375" customWidth="1"/>
    <col min="3" max="3" width="3.42578125" customWidth="1"/>
    <col min="4" max="4" width="36.7109375" customWidth="1"/>
    <col min="5" max="5" width="34.140625" customWidth="1"/>
    <col min="6" max="6" width="36.140625" customWidth="1"/>
    <col min="7" max="7" width="23.28515625" customWidth="1"/>
    <col min="8" max="8" width="18.140625" customWidth="1"/>
    <col min="9" max="9" width="16.85546875" customWidth="1"/>
    <col min="10" max="10" width="20.140625" customWidth="1"/>
    <col min="11" max="11" width="24.28515625" customWidth="1"/>
    <col min="12" max="12" width="18.5703125" customWidth="1"/>
    <col min="13" max="13" width="24.7109375" customWidth="1"/>
    <col min="14" max="14" width="17.5703125" customWidth="1"/>
    <col min="15" max="15" width="15.7109375" customWidth="1"/>
  </cols>
  <sheetData>
    <row r="1" spans="1:14" ht="63" customHeight="1">
      <c r="A1" s="24"/>
      <c r="B1" s="24"/>
      <c r="C1" s="84"/>
      <c r="D1" s="683" t="s">
        <v>101</v>
      </c>
      <c r="E1" s="640"/>
      <c r="F1" s="640"/>
      <c r="G1" s="640"/>
      <c r="H1" s="640"/>
      <c r="I1" s="640"/>
      <c r="J1" s="640"/>
      <c r="K1" s="640"/>
      <c r="L1" s="640"/>
      <c r="M1" s="640"/>
      <c r="N1" s="640"/>
    </row>
    <row r="2" spans="1:14" ht="24" customHeight="1">
      <c r="A2" s="24"/>
      <c r="B2" s="24"/>
      <c r="C2" s="104"/>
      <c r="D2" s="104"/>
      <c r="E2" s="89" t="s">
        <v>783</v>
      </c>
      <c r="F2" s="177">
        <f>100/17</f>
        <v>5.882352941176471</v>
      </c>
      <c r="G2" s="104"/>
      <c r="H2" s="104"/>
      <c r="I2" s="104"/>
      <c r="J2" s="104"/>
      <c r="K2" s="84"/>
      <c r="L2" s="92" t="s">
        <v>76</v>
      </c>
      <c r="M2" s="175">
        <f>M3+M4</f>
        <v>43</v>
      </c>
      <c r="N2" s="84"/>
    </row>
    <row r="3" spans="1:14" ht="19.5" customHeight="1">
      <c r="A3" s="24"/>
      <c r="B3" s="24"/>
      <c r="C3" s="104"/>
      <c r="D3" s="104"/>
      <c r="E3" s="89" t="s">
        <v>39</v>
      </c>
      <c r="F3" s="177">
        <f>+M3*F2/M2</f>
        <v>5.882352941176471</v>
      </c>
      <c r="H3" s="84"/>
      <c r="L3" s="95" t="s">
        <v>78</v>
      </c>
      <c r="M3" s="175">
        <v>43</v>
      </c>
    </row>
    <row r="4" spans="1:14" ht="29.25" customHeight="1">
      <c r="A4" s="24"/>
      <c r="B4" s="24"/>
      <c r="C4" s="104"/>
      <c r="D4" s="104"/>
      <c r="E4" s="89" t="s">
        <v>19</v>
      </c>
      <c r="F4" s="178" t="str">
        <f>Resp.!J7</f>
        <v>Grupo de Gestión Financiera</v>
      </c>
      <c r="H4" s="84"/>
      <c r="L4" s="98" t="s">
        <v>80</v>
      </c>
      <c r="M4" s="175">
        <v>0</v>
      </c>
    </row>
    <row r="6" spans="1:14" ht="15.75" customHeight="1" thickBot="1"/>
    <row r="7" spans="1:14" ht="15.75" customHeight="1" thickBot="1">
      <c r="C7" s="675" t="s">
        <v>66</v>
      </c>
      <c r="D7" s="676"/>
      <c r="E7" s="676"/>
      <c r="F7" s="676"/>
      <c r="G7" s="676"/>
      <c r="H7" s="676"/>
      <c r="I7" s="676"/>
      <c r="J7" s="676"/>
      <c r="K7" s="676"/>
      <c r="L7" s="677"/>
      <c r="M7" s="678" t="s">
        <v>67</v>
      </c>
      <c r="N7" s="679"/>
    </row>
    <row r="8" spans="1:14" ht="45" customHeight="1">
      <c r="C8" s="377" t="s">
        <v>68</v>
      </c>
      <c r="D8" s="378" t="s">
        <v>573</v>
      </c>
      <c r="E8" s="378" t="s">
        <v>574</v>
      </c>
      <c r="F8" s="378" t="s">
        <v>575</v>
      </c>
      <c r="G8" s="378" t="s">
        <v>576</v>
      </c>
      <c r="H8" s="379" t="s">
        <v>594</v>
      </c>
      <c r="I8" s="379" t="s">
        <v>591</v>
      </c>
      <c r="J8" s="379" t="s">
        <v>592</v>
      </c>
      <c r="K8" s="378" t="s">
        <v>593</v>
      </c>
      <c r="L8" s="380" t="s">
        <v>82</v>
      </c>
      <c r="M8" s="381" t="s">
        <v>75</v>
      </c>
      <c r="N8" s="382" t="s">
        <v>595</v>
      </c>
    </row>
    <row r="9" spans="1:14" ht="84.75" customHeight="1">
      <c r="C9" s="383">
        <v>1</v>
      </c>
      <c r="D9" s="684" t="s">
        <v>876</v>
      </c>
      <c r="E9" s="684" t="s">
        <v>882</v>
      </c>
      <c r="F9" s="684" t="s">
        <v>882</v>
      </c>
      <c r="G9" s="684" t="s">
        <v>884</v>
      </c>
      <c r="H9" s="684" t="s">
        <v>879</v>
      </c>
      <c r="I9" s="505">
        <v>43430</v>
      </c>
      <c r="J9" s="505">
        <v>43553</v>
      </c>
      <c r="K9" s="506" t="s">
        <v>877</v>
      </c>
      <c r="L9" s="502" t="s">
        <v>880</v>
      </c>
      <c r="M9" s="506" t="s">
        <v>881</v>
      </c>
      <c r="N9" s="545" t="s">
        <v>682</v>
      </c>
    </row>
    <row r="10" spans="1:14" ht="156.75" customHeight="1">
      <c r="C10" s="383">
        <v>2</v>
      </c>
      <c r="D10" s="685"/>
      <c r="E10" s="685"/>
      <c r="F10" s="685"/>
      <c r="G10" s="685"/>
      <c r="H10" s="685"/>
      <c r="I10" s="505">
        <v>43430</v>
      </c>
      <c r="J10" s="505">
        <v>43553</v>
      </c>
      <c r="K10" s="506" t="s">
        <v>878</v>
      </c>
      <c r="L10" s="502" t="s">
        <v>880</v>
      </c>
      <c r="M10" s="506" t="s">
        <v>885</v>
      </c>
      <c r="N10" s="545" t="s">
        <v>682</v>
      </c>
    </row>
    <row r="11" spans="1:14" ht="15.75" customHeight="1"/>
    <row r="12" spans="1:14" ht="15.75" customHeight="1"/>
    <row r="13" spans="1:14" ht="15.75" customHeight="1"/>
    <row r="14" spans="1:14" ht="15.75" customHeight="1"/>
    <row r="15" spans="1:14" ht="15.75" customHeight="1"/>
    <row r="16" spans="1:14"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sheetData>
  <mergeCells count="8">
    <mergeCell ref="D1:N1"/>
    <mergeCell ref="C7:L7"/>
    <mergeCell ref="M7:N7"/>
    <mergeCell ref="H9:H10"/>
    <mergeCell ref="D9:D10"/>
    <mergeCell ref="E9:E10"/>
    <mergeCell ref="F9:F10"/>
    <mergeCell ref="G9:G10"/>
  </mergeCells>
  <pageMargins left="0.7" right="0.7" top="0.75" bottom="0.75" header="0"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O1000"/>
  <sheetViews>
    <sheetView showGridLines="0" workbookViewId="0">
      <selection activeCell="I128" sqref="I128"/>
    </sheetView>
  </sheetViews>
  <sheetFormatPr baseColWidth="10" defaultColWidth="14.42578125" defaultRowHeight="15" customHeight="1"/>
  <cols>
    <col min="1" max="1" width="10.7109375" customWidth="1"/>
    <col min="2" max="2" width="3.5703125" customWidth="1"/>
    <col min="3" max="3" width="3.28515625" customWidth="1"/>
    <col min="4" max="4" width="26" customWidth="1"/>
    <col min="5" max="5" width="25.140625" customWidth="1"/>
    <col min="6" max="6" width="27.28515625" customWidth="1"/>
    <col min="7" max="7" width="8.42578125" customWidth="1"/>
    <col min="8" max="8" width="23" customWidth="1"/>
    <col min="9" max="9" width="22.140625" customWidth="1"/>
    <col min="10" max="10" width="11.28515625" customWidth="1"/>
    <col min="11" max="11" width="10.28515625" customWidth="1"/>
    <col min="12" max="12" width="27.85546875" customWidth="1"/>
    <col min="13" max="13" width="23.28515625" customWidth="1"/>
    <col min="14" max="14" width="17.28515625" customWidth="1"/>
    <col min="15" max="15" width="16.85546875" customWidth="1"/>
  </cols>
  <sheetData>
    <row r="1" spans="1:15" ht="115.5" customHeight="1">
      <c r="A1" s="24"/>
      <c r="B1" s="24"/>
      <c r="D1" s="689" t="s">
        <v>104</v>
      </c>
      <c r="E1" s="640"/>
      <c r="F1" s="640"/>
      <c r="G1" s="640"/>
      <c r="H1" s="640"/>
      <c r="I1" s="640"/>
      <c r="J1" s="640"/>
      <c r="K1" s="640"/>
      <c r="L1" s="640"/>
      <c r="M1" s="640"/>
      <c r="N1" s="640"/>
      <c r="O1" t="s">
        <v>1182</v>
      </c>
    </row>
    <row r="2" spans="1:15" ht="22.5" customHeight="1">
      <c r="A2" s="24"/>
      <c r="B2" s="24"/>
      <c r="C2" s="104"/>
      <c r="D2" s="104"/>
      <c r="E2" s="89" t="s">
        <v>783</v>
      </c>
      <c r="F2" s="184">
        <f>100/17</f>
        <v>5.882352941176471</v>
      </c>
      <c r="H2" s="693" t="s">
        <v>105</v>
      </c>
      <c r="I2" s="640"/>
      <c r="K2" s="84"/>
      <c r="L2" s="92" t="s">
        <v>76</v>
      </c>
      <c r="M2" s="183">
        <v>1</v>
      </c>
      <c r="N2" s="84"/>
    </row>
    <row r="3" spans="1:15" ht="18.75" customHeight="1">
      <c r="A3" s="24"/>
      <c r="B3" s="24"/>
      <c r="C3" s="104"/>
      <c r="D3" s="104"/>
      <c r="E3" s="89" t="s">
        <v>39</v>
      </c>
      <c r="F3" s="184">
        <f>((M3*F2)/M2)+K13</f>
        <v>0</v>
      </c>
      <c r="H3" s="640"/>
      <c r="I3" s="640"/>
      <c r="L3" s="95" t="s">
        <v>78</v>
      </c>
      <c r="M3" s="183">
        <v>0</v>
      </c>
    </row>
    <row r="4" spans="1:15" ht="27.75" customHeight="1" thickBot="1">
      <c r="A4" s="24"/>
      <c r="B4" s="24"/>
      <c r="C4" s="104"/>
      <c r="D4" s="104"/>
      <c r="E4" s="89" t="s">
        <v>19</v>
      </c>
      <c r="F4" s="186">
        <f>Resp.!J9</f>
        <v>0</v>
      </c>
      <c r="H4" s="640"/>
      <c r="I4" s="640"/>
      <c r="L4" s="98" t="s">
        <v>80</v>
      </c>
      <c r="M4" s="183">
        <v>0</v>
      </c>
    </row>
    <row r="5" spans="1:15" ht="15" hidden="1" customHeight="1" thickBot="1"/>
    <row r="6" spans="1:15" ht="19.5" hidden="1" customHeight="1" thickBot="1">
      <c r="C6" s="690" t="s">
        <v>66</v>
      </c>
      <c r="D6" s="691"/>
      <c r="E6" s="691"/>
      <c r="F6" s="691"/>
      <c r="G6" s="691"/>
      <c r="H6" s="691"/>
      <c r="I6" s="691"/>
      <c r="J6" s="692"/>
      <c r="K6" s="694" t="s">
        <v>67</v>
      </c>
      <c r="L6" s="695"/>
      <c r="M6" s="695"/>
      <c r="N6" s="695"/>
      <c r="O6" s="696"/>
    </row>
    <row r="7" spans="1:15" ht="30.75" hidden="1" customHeight="1" thickBot="1">
      <c r="C7" s="190" t="s">
        <v>68</v>
      </c>
      <c r="D7" s="192" t="s">
        <v>81</v>
      </c>
      <c r="E7" s="193" t="s">
        <v>70</v>
      </c>
      <c r="F7" s="193" t="s">
        <v>102</v>
      </c>
      <c r="G7" s="193" t="s">
        <v>103</v>
      </c>
      <c r="H7" s="193" t="s">
        <v>72</v>
      </c>
      <c r="I7" s="194" t="s">
        <v>19</v>
      </c>
      <c r="J7" s="195" t="s">
        <v>82</v>
      </c>
      <c r="K7" s="179" t="s">
        <v>83</v>
      </c>
      <c r="L7" s="181" t="s">
        <v>75</v>
      </c>
      <c r="M7" s="181" t="s">
        <v>72</v>
      </c>
      <c r="N7" s="196" t="s">
        <v>19</v>
      </c>
      <c r="O7" s="196" t="s">
        <v>77</v>
      </c>
    </row>
    <row r="8" spans="1:15" ht="15" hidden="1" customHeight="1">
      <c r="B8" s="686" t="s">
        <v>84</v>
      </c>
      <c r="C8" s="105">
        <v>1</v>
      </c>
      <c r="D8" s="197"/>
      <c r="E8" s="107"/>
      <c r="F8" s="107"/>
      <c r="G8" s="107"/>
      <c r="H8" s="107"/>
      <c r="I8" s="108"/>
      <c r="J8" s="110">
        <f t="shared" ref="J8:J12" si="0">$F$2/$M$2</f>
        <v>5.882352941176471</v>
      </c>
      <c r="K8" s="198"/>
      <c r="L8" s="125"/>
      <c r="M8" s="125"/>
      <c r="N8" s="134"/>
      <c r="O8" s="134"/>
    </row>
    <row r="9" spans="1:15" hidden="1">
      <c r="B9" s="687"/>
      <c r="C9" s="116">
        <v>2</v>
      </c>
      <c r="D9" s="199"/>
      <c r="E9" s="117"/>
      <c r="F9" s="117"/>
      <c r="G9" s="117"/>
      <c r="H9" s="117"/>
      <c r="I9" s="118"/>
      <c r="J9" s="110">
        <f t="shared" si="0"/>
        <v>5.882352941176471</v>
      </c>
      <c r="K9" s="200"/>
      <c r="L9" s="117"/>
      <c r="M9" s="117"/>
      <c r="N9" s="138"/>
      <c r="O9" s="138"/>
    </row>
    <row r="10" spans="1:15" hidden="1">
      <c r="B10" s="687"/>
      <c r="C10" s="116">
        <v>3</v>
      </c>
      <c r="D10" s="199"/>
      <c r="E10" s="117"/>
      <c r="F10" s="117"/>
      <c r="G10" s="117"/>
      <c r="H10" s="117"/>
      <c r="I10" s="118"/>
      <c r="J10" s="110">
        <f t="shared" si="0"/>
        <v>5.882352941176471</v>
      </c>
      <c r="K10" s="200"/>
      <c r="L10" s="117"/>
      <c r="M10" s="117"/>
      <c r="N10" s="138"/>
      <c r="O10" s="138"/>
    </row>
    <row r="11" spans="1:15" hidden="1">
      <c r="B11" s="687"/>
      <c r="C11" s="116">
        <v>4</v>
      </c>
      <c r="D11" s="199"/>
      <c r="E11" s="117"/>
      <c r="F11" s="117"/>
      <c r="G11" s="117"/>
      <c r="H11" s="117"/>
      <c r="I11" s="118"/>
      <c r="J11" s="110">
        <f t="shared" si="0"/>
        <v>5.882352941176471</v>
      </c>
      <c r="K11" s="200"/>
      <c r="L11" s="117"/>
      <c r="M11" s="117"/>
      <c r="N11" s="138"/>
      <c r="O11" s="138"/>
    </row>
    <row r="12" spans="1:15" ht="15.75" hidden="1" thickBot="1">
      <c r="B12" s="688"/>
      <c r="C12" s="167">
        <v>5</v>
      </c>
      <c r="D12" s="201"/>
      <c r="E12" s="146"/>
      <c r="F12" s="146"/>
      <c r="G12" s="146"/>
      <c r="H12" s="146"/>
      <c r="I12" s="168"/>
      <c r="J12" s="203">
        <f t="shared" si="0"/>
        <v>5.882352941176471</v>
      </c>
      <c r="K12" s="204"/>
      <c r="L12" s="146"/>
      <c r="M12" s="146"/>
      <c r="N12" s="150"/>
      <c r="O12" s="150"/>
    </row>
    <row r="13" spans="1:15" ht="19.5" hidden="1" thickBot="1">
      <c r="C13" s="84"/>
      <c r="D13" s="84"/>
      <c r="E13" s="84"/>
      <c r="F13" s="84"/>
      <c r="G13" s="84"/>
      <c r="H13" s="84"/>
      <c r="I13" s="171" t="s">
        <v>94</v>
      </c>
      <c r="J13" s="173">
        <f t="shared" ref="J13:K13" si="1">SUM(J8:J12)</f>
        <v>29.411764705882355</v>
      </c>
      <c r="K13" s="95">
        <f t="shared" si="1"/>
        <v>0</v>
      </c>
      <c r="L13" s="84"/>
      <c r="M13" s="84"/>
      <c r="N13" s="84"/>
    </row>
    <row r="14" spans="1:15" ht="15" hidden="1" customHeight="1" thickBot="1"/>
    <row r="15" spans="1:15" ht="35.25" hidden="1" customHeight="1" thickBot="1">
      <c r="B15" s="24"/>
      <c r="C15" s="190" t="s">
        <v>68</v>
      </c>
      <c r="D15" s="192" t="s">
        <v>81</v>
      </c>
      <c r="E15" s="192" t="s">
        <v>95</v>
      </c>
      <c r="F15" s="192" t="s">
        <v>19</v>
      </c>
      <c r="G15" s="192" t="s">
        <v>71</v>
      </c>
      <c r="H15" s="192" t="s">
        <v>96</v>
      </c>
      <c r="I15" s="206" t="s">
        <v>107</v>
      </c>
    </row>
    <row r="16" spans="1:15" ht="15" hidden="1" customHeight="1">
      <c r="B16" s="686" t="s">
        <v>98</v>
      </c>
      <c r="C16" s="122">
        <v>1</v>
      </c>
      <c r="D16" s="123"/>
      <c r="E16" s="125"/>
      <c r="F16" s="125"/>
      <c r="G16" s="125">
        <v>100</v>
      </c>
      <c r="H16" s="154">
        <f t="shared" ref="H16:H19" si="2">$F$2/$M$2</f>
        <v>5.882352941176471</v>
      </c>
      <c r="I16" s="155"/>
    </row>
    <row r="17" spans="2:9" hidden="1">
      <c r="B17" s="687"/>
      <c r="C17" s="139">
        <v>2</v>
      </c>
      <c r="D17" s="135"/>
      <c r="E17" s="117"/>
      <c r="F17" s="117"/>
      <c r="G17" s="117">
        <v>100</v>
      </c>
      <c r="H17" s="156">
        <f t="shared" si="2"/>
        <v>5.882352941176471</v>
      </c>
      <c r="I17" s="157"/>
    </row>
    <row r="18" spans="2:9" hidden="1">
      <c r="B18" s="687"/>
      <c r="C18" s="159">
        <v>3</v>
      </c>
      <c r="D18" s="159"/>
      <c r="E18" s="161"/>
      <c r="F18" s="161"/>
      <c r="G18" s="161">
        <v>100</v>
      </c>
      <c r="H18" s="163">
        <f t="shared" si="2"/>
        <v>5.882352941176471</v>
      </c>
      <c r="I18" s="164"/>
    </row>
    <row r="19" spans="2:9" ht="15.75" hidden="1" thickBot="1">
      <c r="B19" s="688"/>
      <c r="C19" s="144">
        <v>4</v>
      </c>
      <c r="D19" s="144"/>
      <c r="E19" s="146"/>
      <c r="F19" s="146"/>
      <c r="G19" s="146">
        <v>100</v>
      </c>
      <c r="H19" s="165">
        <f t="shared" si="2"/>
        <v>5.882352941176471</v>
      </c>
      <c r="I19" s="166"/>
    </row>
    <row r="20" spans="2:9" ht="15.75" hidden="1" customHeight="1" thickBot="1">
      <c r="B20" s="24"/>
      <c r="C20" s="24"/>
      <c r="D20" s="24"/>
      <c r="E20" s="24"/>
      <c r="F20" s="24"/>
      <c r="G20" s="151" t="s">
        <v>94</v>
      </c>
      <c r="H20" s="153">
        <f>SUM(H16:H19)</f>
        <v>23.529411764705884</v>
      </c>
      <c r="I20" s="24"/>
    </row>
    <row r="21" spans="2:9" ht="15.75" hidden="1" customHeight="1"/>
    <row r="22" spans="2:9" ht="15.75" hidden="1" customHeight="1"/>
    <row r="23" spans="2:9" ht="15.75" hidden="1" customHeight="1"/>
    <row r="24" spans="2:9" ht="15.75" hidden="1" customHeight="1"/>
    <row r="25" spans="2:9" ht="15.75" hidden="1" customHeight="1"/>
    <row r="26" spans="2:9" ht="15.75" hidden="1" customHeight="1"/>
    <row r="27" spans="2:9" ht="15.75" hidden="1" customHeight="1"/>
    <row r="28" spans="2:9" ht="15.75" hidden="1" customHeight="1"/>
    <row r="29" spans="2:9" ht="15.75" hidden="1" customHeight="1"/>
    <row r="30" spans="2:9" ht="15.75" hidden="1" customHeight="1"/>
    <row r="31" spans="2:9" ht="15.75" hidden="1" customHeight="1"/>
    <row r="32" spans="2:9" ht="15.75" hidden="1" customHeight="1"/>
    <row r="33" ht="15.75" hidden="1" customHeight="1"/>
    <row r="34" ht="15.75" hidden="1" customHeight="1"/>
    <row r="35" ht="15.75" hidden="1" customHeight="1"/>
    <row r="36" ht="15.75" hidden="1" customHeight="1"/>
    <row r="37" ht="15.75" hidden="1" customHeight="1"/>
    <row r="38" ht="15.75" hidden="1" customHeight="1"/>
    <row r="39" ht="15.75" hidden="1" customHeight="1"/>
    <row r="40" ht="15.75" hidden="1" customHeight="1"/>
    <row r="41" ht="15.75" hidden="1" customHeight="1"/>
    <row r="42" ht="15.75" hidden="1" customHeight="1"/>
    <row r="43" ht="15.75" hidden="1" customHeight="1"/>
    <row r="44" ht="15.75" hidden="1" customHeight="1"/>
    <row r="45" ht="15.75" hidden="1" customHeight="1"/>
    <row r="46" ht="15.75" hidden="1" customHeight="1"/>
    <row r="47" ht="15.75" hidden="1" customHeight="1"/>
    <row r="48" ht="15.75" hidden="1" customHeight="1"/>
    <row r="49" ht="15.75" hidden="1" customHeight="1"/>
    <row r="50" ht="15.75" hidden="1" customHeight="1"/>
    <row r="51" ht="15.75" hidden="1" customHeight="1"/>
    <row r="52" ht="15.75" hidden="1" customHeight="1"/>
    <row r="53" ht="15.75" hidden="1" customHeight="1"/>
    <row r="54" ht="15.75" hidden="1" customHeight="1"/>
    <row r="55" ht="15.75" hidden="1" customHeight="1"/>
    <row r="56" ht="15.75" hidden="1" customHeight="1"/>
    <row r="57" ht="15.75" hidden="1" customHeight="1"/>
    <row r="58" ht="15.75" hidden="1" customHeight="1"/>
    <row r="59" ht="15.75" hidden="1" customHeight="1"/>
    <row r="60" ht="15.75" hidden="1" customHeight="1"/>
    <row r="61" ht="15.75" hidden="1" customHeight="1"/>
    <row r="62" ht="15.75" hidden="1" customHeight="1"/>
    <row r="63" ht="15.75" hidden="1" customHeight="1"/>
    <row r="64" ht="15.75" hidden="1" customHeight="1"/>
    <row r="65" ht="15.75" hidden="1" customHeight="1"/>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row r="101" ht="15.75" hidden="1" customHeight="1"/>
    <row r="102" ht="15.75" hidden="1" customHeight="1"/>
    <row r="103" ht="15.75" hidden="1" customHeight="1"/>
    <row r="104" ht="15.75" hidden="1" customHeight="1"/>
    <row r="105" ht="15.75" hidden="1" customHeight="1"/>
    <row r="106" ht="15.75" hidden="1" customHeight="1"/>
    <row r="107" ht="15.75" hidden="1" customHeight="1"/>
    <row r="108" ht="15.75" hidden="1" customHeight="1"/>
    <row r="109" ht="15.75" hidden="1" customHeight="1"/>
    <row r="110" ht="15.75" hidden="1" customHeight="1"/>
    <row r="111" ht="15.75" hidden="1" customHeight="1"/>
    <row r="112" ht="15.75" hidden="1" customHeight="1"/>
    <row r="113" spans="4:4" ht="15.75" hidden="1" customHeight="1"/>
    <row r="114" spans="4:4" ht="15.75" hidden="1" customHeight="1"/>
    <row r="115" spans="4:4" ht="15.75" customHeight="1"/>
    <row r="116" spans="4:4" ht="15.75" customHeight="1"/>
    <row r="117" spans="4:4" ht="15.75" customHeight="1">
      <c r="D117" s="474" t="s">
        <v>883</v>
      </c>
    </row>
    <row r="118" spans="4:4" ht="15.75" customHeight="1"/>
    <row r="119" spans="4:4" ht="15.75" customHeight="1"/>
    <row r="120" spans="4:4" ht="15.75" customHeight="1"/>
    <row r="121" spans="4:4" ht="15.75" customHeight="1"/>
    <row r="122" spans="4:4" ht="15.75" customHeight="1"/>
    <row r="123" spans="4:4" ht="15.75" customHeight="1"/>
    <row r="124" spans="4:4" ht="15.75" customHeight="1"/>
    <row r="125" spans="4:4" ht="15.75" customHeight="1"/>
    <row r="126" spans="4:4" ht="15.75" customHeight="1"/>
    <row r="127" spans="4:4" ht="15.75" customHeight="1"/>
    <row r="128" spans="4:4"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16:B19"/>
    <mergeCell ref="D1:N1"/>
    <mergeCell ref="C6:J6"/>
    <mergeCell ref="H2:I4"/>
    <mergeCell ref="K6:O6"/>
    <mergeCell ref="B8:B12"/>
  </mergeCells>
  <pageMargins left="0.7" right="0.7" top="0.75" bottom="0.75" header="0" footer="0"/>
  <pageSetup paperSize="9"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S622"/>
  <sheetViews>
    <sheetView showGridLines="0" topLeftCell="F17" workbookViewId="0">
      <selection activeCell="L20" sqref="L20"/>
    </sheetView>
  </sheetViews>
  <sheetFormatPr baseColWidth="10" defaultColWidth="14.42578125" defaultRowHeight="15" customHeight="1"/>
  <cols>
    <col min="1" max="1" width="7.140625" customWidth="1"/>
    <col min="2" max="2" width="3.28515625" customWidth="1"/>
    <col min="3" max="3" width="3" customWidth="1"/>
    <col min="4" max="4" width="6.5703125" customWidth="1"/>
    <col min="5" max="5" width="56.28515625" customWidth="1"/>
    <col min="6" max="6" width="27.28515625" customWidth="1"/>
    <col min="7" max="7" width="42.7109375" customWidth="1"/>
    <col min="8" max="9" width="23" customWidth="1"/>
    <col min="10" max="10" width="8.7109375" customWidth="1"/>
    <col min="11" max="11" width="8.85546875" customWidth="1"/>
    <col min="12" max="12" width="44" customWidth="1"/>
    <col min="13" max="13" width="15.5703125" customWidth="1"/>
    <col min="14" max="14" width="66" customWidth="1"/>
    <col min="15" max="15" width="23.85546875" customWidth="1"/>
    <col min="16" max="17" width="0" hidden="1" customWidth="1"/>
  </cols>
  <sheetData>
    <row r="1" spans="1:19" ht="49.5" customHeight="1">
      <c r="A1" s="24"/>
      <c r="B1" s="24"/>
      <c r="D1" s="697" t="s">
        <v>106</v>
      </c>
      <c r="E1" s="640"/>
      <c r="F1" s="640"/>
      <c r="G1" s="640"/>
      <c r="H1" s="640"/>
      <c r="I1" s="640"/>
      <c r="J1" s="640"/>
      <c r="K1" s="640"/>
      <c r="L1" s="640"/>
      <c r="M1" s="640"/>
      <c r="N1" s="640"/>
    </row>
    <row r="2" spans="1:19" ht="21" customHeight="1">
      <c r="A2" s="24"/>
      <c r="B2" s="24"/>
      <c r="C2" s="104"/>
      <c r="D2" s="104"/>
      <c r="E2" s="89" t="s">
        <v>62</v>
      </c>
      <c r="F2" s="205">
        <f>100/17</f>
        <v>5.882352941176471</v>
      </c>
      <c r="H2" s="104"/>
      <c r="K2" s="84"/>
      <c r="L2" s="92" t="s">
        <v>76</v>
      </c>
      <c r="M2" s="202">
        <v>78</v>
      </c>
      <c r="N2" s="84"/>
    </row>
    <row r="3" spans="1:19" ht="18" customHeight="1">
      <c r="A3" s="24"/>
      <c r="B3" s="24"/>
      <c r="C3" s="104"/>
      <c r="D3" s="104"/>
      <c r="E3" s="89" t="s">
        <v>18</v>
      </c>
      <c r="F3" s="205">
        <f>+(M3*F2/M2)+0.079</f>
        <v>4.52847209653092</v>
      </c>
      <c r="L3" s="95" t="s">
        <v>78</v>
      </c>
      <c r="M3" s="202">
        <f>+M2-M4</f>
        <v>59</v>
      </c>
    </row>
    <row r="4" spans="1:19" ht="63" customHeight="1" thickBot="1">
      <c r="A4" s="24"/>
      <c r="B4" s="24"/>
      <c r="C4" s="104"/>
      <c r="D4" s="104"/>
      <c r="E4" s="89" t="s">
        <v>19</v>
      </c>
      <c r="F4" s="207" t="str">
        <f>Resp.!J10</f>
        <v>Oficina de tecnologías de información y comunicaciones</v>
      </c>
      <c r="L4" s="98" t="s">
        <v>80</v>
      </c>
      <c r="M4" s="202">
        <v>19</v>
      </c>
    </row>
    <row r="5" spans="1:19" ht="15.75" customHeight="1">
      <c r="E5" s="565" t="s">
        <v>1168</v>
      </c>
      <c r="F5" s="568">
        <f>+F2-F3</f>
        <v>1.353880844645551</v>
      </c>
      <c r="G5" s="399"/>
    </row>
    <row r="6" spans="1:19" ht="15.75" customHeight="1">
      <c r="G6" s="399"/>
      <c r="H6" s="525"/>
    </row>
    <row r="7" spans="1:19" ht="15.75" customHeight="1" thickBot="1"/>
    <row r="8" spans="1:19" ht="34.5" customHeight="1" thickBot="1">
      <c r="D8" s="698" t="s">
        <v>66</v>
      </c>
      <c r="E8" s="699"/>
      <c r="F8" s="699"/>
      <c r="G8" s="699"/>
      <c r="H8" s="699"/>
      <c r="I8" s="699"/>
      <c r="J8" s="699"/>
      <c r="K8" s="699"/>
      <c r="L8" s="699"/>
      <c r="M8" s="700"/>
      <c r="N8" s="701" t="s">
        <v>67</v>
      </c>
      <c r="O8" s="702"/>
      <c r="P8" s="702"/>
      <c r="Q8" s="703"/>
    </row>
    <row r="9" spans="1:19" ht="30.75" customHeight="1">
      <c r="D9" s="478" t="s">
        <v>68</v>
      </c>
      <c r="E9" s="479" t="s">
        <v>573</v>
      </c>
      <c r="F9" s="479" t="s">
        <v>574</v>
      </c>
      <c r="G9" s="479" t="s">
        <v>575</v>
      </c>
      <c r="H9" s="479" t="s">
        <v>576</v>
      </c>
      <c r="I9" s="480" t="s">
        <v>594</v>
      </c>
      <c r="J9" s="480" t="s">
        <v>591</v>
      </c>
      <c r="K9" s="480" t="s">
        <v>592</v>
      </c>
      <c r="L9" s="479" t="s">
        <v>593</v>
      </c>
      <c r="M9" s="481" t="s">
        <v>82</v>
      </c>
      <c r="N9" s="482" t="s">
        <v>75</v>
      </c>
      <c r="O9" s="483" t="s">
        <v>595</v>
      </c>
      <c r="P9" s="483" t="s">
        <v>77</v>
      </c>
      <c r="Q9" s="483" t="s">
        <v>595</v>
      </c>
    </row>
    <row r="10" spans="1:19" ht="108" customHeight="1">
      <c r="D10" s="383">
        <v>1</v>
      </c>
      <c r="E10" s="462" t="s">
        <v>803</v>
      </c>
      <c r="F10" s="462" t="s">
        <v>804</v>
      </c>
      <c r="G10" s="353" t="s">
        <v>805</v>
      </c>
      <c r="H10" s="462" t="s">
        <v>577</v>
      </c>
      <c r="I10" s="353" t="s">
        <v>578</v>
      </c>
      <c r="J10" s="418">
        <v>43662</v>
      </c>
      <c r="K10" s="549">
        <v>43830</v>
      </c>
      <c r="L10" s="353" t="s">
        <v>830</v>
      </c>
      <c r="M10" s="485">
        <v>7.9000000000000001E-2</v>
      </c>
      <c r="N10" s="523" t="s">
        <v>947</v>
      </c>
      <c r="O10" s="383" t="s">
        <v>700</v>
      </c>
      <c r="P10" s="383"/>
      <c r="Q10" s="383"/>
      <c r="R10" s="460"/>
      <c r="S10" s="460"/>
    </row>
    <row r="11" spans="1:19" s="459" customFormat="1" ht="108" customHeight="1">
      <c r="D11" s="383">
        <v>2</v>
      </c>
      <c r="E11" s="462" t="s">
        <v>806</v>
      </c>
      <c r="F11" s="462" t="s">
        <v>807</v>
      </c>
      <c r="G11" s="462" t="s">
        <v>808</v>
      </c>
      <c r="H11" s="462" t="s">
        <v>809</v>
      </c>
      <c r="I11" s="462" t="s">
        <v>578</v>
      </c>
      <c r="J11" s="418">
        <v>43662</v>
      </c>
      <c r="K11" s="549">
        <v>43830</v>
      </c>
      <c r="L11" s="462" t="s">
        <v>831</v>
      </c>
      <c r="M11" s="485">
        <v>7.9000000000000001E-2</v>
      </c>
      <c r="N11" s="491" t="s">
        <v>948</v>
      </c>
      <c r="O11" s="383" t="s">
        <v>700</v>
      </c>
      <c r="P11" s="383"/>
      <c r="Q11" s="383"/>
      <c r="R11" s="460"/>
      <c r="S11" s="460"/>
    </row>
    <row r="12" spans="1:19" s="459" customFormat="1" ht="154.5" customHeight="1">
      <c r="D12" s="383">
        <v>3</v>
      </c>
      <c r="E12" s="462" t="s">
        <v>810</v>
      </c>
      <c r="F12" s="462" t="s">
        <v>811</v>
      </c>
      <c r="G12" s="462" t="s">
        <v>812</v>
      </c>
      <c r="H12" s="462" t="s">
        <v>577</v>
      </c>
      <c r="I12" s="462" t="s">
        <v>578</v>
      </c>
      <c r="J12" s="418">
        <v>43662</v>
      </c>
      <c r="K12" s="549">
        <v>43830</v>
      </c>
      <c r="L12" s="462" t="s">
        <v>832</v>
      </c>
      <c r="M12" s="485">
        <v>7.9000000000000001E-2</v>
      </c>
      <c r="N12" s="491" t="s">
        <v>949</v>
      </c>
      <c r="O12" s="383" t="s">
        <v>700</v>
      </c>
      <c r="P12" s="383"/>
      <c r="Q12" s="383"/>
      <c r="R12" s="460"/>
      <c r="S12" s="460"/>
    </row>
    <row r="13" spans="1:19" s="459" customFormat="1" ht="108" customHeight="1">
      <c r="D13" s="383">
        <v>4</v>
      </c>
      <c r="E13" s="462" t="s">
        <v>813</v>
      </c>
      <c r="F13" s="462" t="s">
        <v>814</v>
      </c>
      <c r="G13" s="462" t="s">
        <v>812</v>
      </c>
      <c r="H13" s="462" t="s">
        <v>577</v>
      </c>
      <c r="I13" s="462" t="s">
        <v>578</v>
      </c>
      <c r="J13" s="418">
        <v>43662</v>
      </c>
      <c r="K13" s="549">
        <v>43830</v>
      </c>
      <c r="L13" s="462" t="s">
        <v>832</v>
      </c>
      <c r="M13" s="485">
        <v>7.9000000000000001E-2</v>
      </c>
      <c r="N13" s="491" t="s">
        <v>949</v>
      </c>
      <c r="O13" s="383" t="s">
        <v>700</v>
      </c>
      <c r="P13" s="383"/>
      <c r="Q13" s="383"/>
      <c r="R13" s="460"/>
      <c r="S13" s="460"/>
    </row>
    <row r="14" spans="1:19" s="459" customFormat="1" ht="108" customHeight="1">
      <c r="D14" s="680">
        <v>5</v>
      </c>
      <c r="E14" s="658" t="s">
        <v>815</v>
      </c>
      <c r="F14" s="658" t="s">
        <v>816</v>
      </c>
      <c r="G14" s="658" t="s">
        <v>812</v>
      </c>
      <c r="H14" s="704" t="s">
        <v>577</v>
      </c>
      <c r="I14" s="462" t="s">
        <v>578</v>
      </c>
      <c r="J14" s="463">
        <v>43662</v>
      </c>
      <c r="K14" s="550">
        <v>43830</v>
      </c>
      <c r="L14" s="353" t="s">
        <v>833</v>
      </c>
      <c r="M14" s="485">
        <v>7.9000000000000001E-2</v>
      </c>
      <c r="N14" s="491" t="s">
        <v>950</v>
      </c>
      <c r="O14" s="383" t="s">
        <v>700</v>
      </c>
      <c r="P14" s="383"/>
      <c r="Q14" s="383"/>
      <c r="R14" s="460"/>
      <c r="S14" s="460"/>
    </row>
    <row r="15" spans="1:19" s="459" customFormat="1" ht="108" customHeight="1">
      <c r="D15" s="681"/>
      <c r="E15" s="684"/>
      <c r="F15" s="684"/>
      <c r="G15" s="684"/>
      <c r="H15" s="705"/>
      <c r="I15" s="464" t="s">
        <v>578</v>
      </c>
      <c r="J15" s="418">
        <v>43661</v>
      </c>
      <c r="K15" s="549">
        <v>43830</v>
      </c>
      <c r="L15" s="484" t="s">
        <v>834</v>
      </c>
      <c r="M15" s="485">
        <v>7.9000000000000001E-2</v>
      </c>
      <c r="N15" s="491" t="s">
        <v>951</v>
      </c>
      <c r="O15" s="383" t="s">
        <v>700</v>
      </c>
      <c r="P15" s="383"/>
      <c r="Q15" s="383"/>
      <c r="R15" s="460"/>
      <c r="S15" s="460"/>
    </row>
    <row r="16" spans="1:19" s="459" customFormat="1" ht="108" customHeight="1">
      <c r="D16" s="680">
        <v>6</v>
      </c>
      <c r="E16" s="684" t="s">
        <v>817</v>
      </c>
      <c r="F16" s="707" t="s">
        <v>818</v>
      </c>
      <c r="G16" s="684" t="s">
        <v>819</v>
      </c>
      <c r="H16" s="684" t="s">
        <v>577</v>
      </c>
      <c r="I16" s="462" t="s">
        <v>829</v>
      </c>
      <c r="J16" s="418">
        <v>43661</v>
      </c>
      <c r="K16" s="543">
        <v>43830</v>
      </c>
      <c r="L16" s="353" t="s">
        <v>835</v>
      </c>
      <c r="M16" s="485">
        <v>7.9000000000000001E-2</v>
      </c>
      <c r="N16" s="491" t="s">
        <v>952</v>
      </c>
      <c r="O16" s="383" t="s">
        <v>700</v>
      </c>
      <c r="P16" s="383"/>
      <c r="Q16" s="383"/>
      <c r="R16" s="460"/>
      <c r="S16" s="460"/>
    </row>
    <row r="17" spans="4:19" s="459" customFormat="1" ht="108" customHeight="1">
      <c r="D17" s="681"/>
      <c r="E17" s="685"/>
      <c r="F17" s="708"/>
      <c r="G17" s="685"/>
      <c r="H17" s="685"/>
      <c r="I17" s="462" t="s">
        <v>829</v>
      </c>
      <c r="J17" s="418">
        <v>43661</v>
      </c>
      <c r="K17" s="543">
        <v>43830</v>
      </c>
      <c r="L17" s="353" t="s">
        <v>836</v>
      </c>
      <c r="M17" s="485">
        <v>7.9000000000000001E-2</v>
      </c>
      <c r="N17" s="491" t="s">
        <v>953</v>
      </c>
      <c r="O17" s="383" t="s">
        <v>700</v>
      </c>
      <c r="P17" s="383"/>
      <c r="Q17" s="383"/>
      <c r="R17" s="460"/>
      <c r="S17" s="460"/>
    </row>
    <row r="18" spans="4:19" s="459" customFormat="1" ht="108" customHeight="1">
      <c r="D18" s="680">
        <v>7</v>
      </c>
      <c r="E18" s="709" t="s">
        <v>820</v>
      </c>
      <c r="F18" s="707" t="s">
        <v>821</v>
      </c>
      <c r="G18" s="684" t="s">
        <v>819</v>
      </c>
      <c r="H18" s="684" t="s">
        <v>577</v>
      </c>
      <c r="I18" s="462" t="s">
        <v>829</v>
      </c>
      <c r="J18" s="418">
        <v>43661</v>
      </c>
      <c r="K18" s="543">
        <v>43830</v>
      </c>
      <c r="L18" s="353" t="s">
        <v>837</v>
      </c>
      <c r="M18" s="485">
        <v>7.9000000000000001E-2</v>
      </c>
      <c r="N18" s="491" t="s">
        <v>954</v>
      </c>
      <c r="O18" s="383" t="s">
        <v>700</v>
      </c>
      <c r="P18" s="383"/>
      <c r="Q18" s="383"/>
      <c r="R18" s="460"/>
      <c r="S18" s="460"/>
    </row>
    <row r="19" spans="4:19" s="459" customFormat="1" ht="108" customHeight="1">
      <c r="D19" s="681"/>
      <c r="E19" s="710"/>
      <c r="F19" s="708"/>
      <c r="G19" s="685"/>
      <c r="H19" s="685"/>
      <c r="I19" s="462" t="s">
        <v>829</v>
      </c>
      <c r="J19" s="418">
        <v>43661</v>
      </c>
      <c r="K19" s="543">
        <v>43830</v>
      </c>
      <c r="L19" s="353" t="s">
        <v>838</v>
      </c>
      <c r="M19" s="485">
        <v>7.9000000000000001E-2</v>
      </c>
      <c r="N19" s="491" t="s">
        <v>955</v>
      </c>
      <c r="O19" s="383" t="s">
        <v>700</v>
      </c>
      <c r="P19" s="383"/>
      <c r="Q19" s="383"/>
      <c r="R19" s="460"/>
      <c r="S19" s="460"/>
    </row>
    <row r="20" spans="4:19" s="290" customFormat="1" ht="108" customHeight="1">
      <c r="D20" s="680">
        <v>8</v>
      </c>
      <c r="E20" s="707" t="s">
        <v>822</v>
      </c>
      <c r="F20" s="707" t="s">
        <v>823</v>
      </c>
      <c r="G20" s="684" t="s">
        <v>819</v>
      </c>
      <c r="H20" s="684" t="s">
        <v>809</v>
      </c>
      <c r="I20" s="539" t="s">
        <v>829</v>
      </c>
      <c r="J20" s="418">
        <v>43661</v>
      </c>
      <c r="K20" s="418">
        <v>43830</v>
      </c>
      <c r="L20" s="540" t="s">
        <v>839</v>
      </c>
      <c r="M20" s="485">
        <v>7.9000000000000001E-2</v>
      </c>
      <c r="N20" s="539" t="s">
        <v>956</v>
      </c>
      <c r="O20" s="546" t="s">
        <v>682</v>
      </c>
      <c r="P20" s="444"/>
      <c r="Q20" s="444"/>
      <c r="R20" s="541"/>
      <c r="S20" s="541"/>
    </row>
    <row r="21" spans="4:19" s="459" customFormat="1" ht="108" customHeight="1">
      <c r="D21" s="681"/>
      <c r="E21" s="708"/>
      <c r="F21" s="708"/>
      <c r="G21" s="685"/>
      <c r="H21" s="685"/>
      <c r="I21" s="462" t="s">
        <v>829</v>
      </c>
      <c r="J21" s="418">
        <v>43661</v>
      </c>
      <c r="K21" s="543">
        <v>43830</v>
      </c>
      <c r="L21" s="353" t="s">
        <v>840</v>
      </c>
      <c r="M21" s="485">
        <v>7.9000000000000001E-2</v>
      </c>
      <c r="N21" s="491" t="s">
        <v>957</v>
      </c>
      <c r="O21" s="383" t="s">
        <v>700</v>
      </c>
      <c r="P21" s="383"/>
      <c r="Q21" s="383"/>
      <c r="R21" s="460"/>
      <c r="S21" s="460"/>
    </row>
    <row r="22" spans="4:19" s="459" customFormat="1" ht="108" customHeight="1">
      <c r="D22" s="680">
        <v>9</v>
      </c>
      <c r="E22" s="707" t="s">
        <v>824</v>
      </c>
      <c r="F22" s="707" t="s">
        <v>825</v>
      </c>
      <c r="G22" s="684" t="s">
        <v>819</v>
      </c>
      <c r="H22" s="684" t="s">
        <v>826</v>
      </c>
      <c r="I22" s="462" t="s">
        <v>829</v>
      </c>
      <c r="J22" s="418">
        <v>43661</v>
      </c>
      <c r="K22" s="543">
        <v>43830</v>
      </c>
      <c r="L22" s="353" t="s">
        <v>841</v>
      </c>
      <c r="M22" s="485">
        <v>7.9000000000000001E-2</v>
      </c>
      <c r="N22" s="491" t="s">
        <v>958</v>
      </c>
      <c r="O22" s="383" t="s">
        <v>700</v>
      </c>
      <c r="P22" s="383"/>
      <c r="Q22" s="383"/>
      <c r="R22" s="460"/>
      <c r="S22" s="460"/>
    </row>
    <row r="23" spans="4:19" s="459" customFormat="1" ht="108" customHeight="1">
      <c r="D23" s="682"/>
      <c r="E23" s="712"/>
      <c r="F23" s="712"/>
      <c r="G23" s="706"/>
      <c r="H23" s="706"/>
      <c r="I23" s="462" t="s">
        <v>829</v>
      </c>
      <c r="J23" s="418">
        <v>43661</v>
      </c>
      <c r="K23" s="543">
        <v>43830</v>
      </c>
      <c r="L23" s="353" t="s">
        <v>842</v>
      </c>
      <c r="M23" s="485">
        <v>7.9000000000000001E-2</v>
      </c>
      <c r="N23" s="491" t="s">
        <v>959</v>
      </c>
      <c r="O23" s="383" t="s">
        <v>700</v>
      </c>
      <c r="P23" s="383"/>
      <c r="Q23" s="383"/>
      <c r="R23" s="460"/>
      <c r="S23" s="460"/>
    </row>
    <row r="24" spans="4:19" s="459" customFormat="1" ht="108" customHeight="1">
      <c r="D24" s="682"/>
      <c r="E24" s="712"/>
      <c r="F24" s="712"/>
      <c r="G24" s="706"/>
      <c r="H24" s="706"/>
      <c r="I24" s="462" t="s">
        <v>829</v>
      </c>
      <c r="J24" s="418">
        <v>43661</v>
      </c>
      <c r="K24" s="543">
        <v>43830</v>
      </c>
      <c r="L24" s="353" t="s">
        <v>843</v>
      </c>
      <c r="M24" s="485">
        <v>0.08</v>
      </c>
      <c r="N24" s="491" t="s">
        <v>960</v>
      </c>
      <c r="O24" s="383" t="s">
        <v>700</v>
      </c>
      <c r="P24" s="383"/>
      <c r="Q24" s="383"/>
      <c r="R24" s="460"/>
      <c r="S24" s="460"/>
    </row>
    <row r="25" spans="4:19" s="459" customFormat="1" ht="108" customHeight="1">
      <c r="D25" s="681"/>
      <c r="E25" s="708"/>
      <c r="F25" s="708"/>
      <c r="G25" s="685"/>
      <c r="H25" s="685"/>
      <c r="I25" s="462" t="s">
        <v>829</v>
      </c>
      <c r="J25" s="418">
        <v>43661</v>
      </c>
      <c r="K25" s="543">
        <v>43830</v>
      </c>
      <c r="L25" s="353" t="s">
        <v>844</v>
      </c>
      <c r="M25" s="485">
        <v>0.08</v>
      </c>
      <c r="N25" s="491" t="s">
        <v>961</v>
      </c>
      <c r="O25" s="383" t="s">
        <v>700</v>
      </c>
      <c r="P25" s="383"/>
      <c r="Q25" s="383"/>
      <c r="R25" s="460"/>
      <c r="S25" s="460"/>
    </row>
    <row r="26" spans="4:19" s="459" customFormat="1" ht="108" customHeight="1">
      <c r="D26" s="680">
        <v>10</v>
      </c>
      <c r="E26" s="711" t="s">
        <v>827</v>
      </c>
      <c r="F26" s="711" t="s">
        <v>828</v>
      </c>
      <c r="G26" s="658" t="s">
        <v>819</v>
      </c>
      <c r="H26" s="658" t="s">
        <v>809</v>
      </c>
      <c r="I26" s="462" t="s">
        <v>829</v>
      </c>
      <c r="J26" s="418">
        <v>43661</v>
      </c>
      <c r="K26" s="543">
        <v>43830</v>
      </c>
      <c r="L26" s="353" t="s">
        <v>845</v>
      </c>
      <c r="M26" s="485">
        <v>0.08</v>
      </c>
      <c r="N26" s="491" t="s">
        <v>962</v>
      </c>
      <c r="O26" s="383" t="s">
        <v>700</v>
      </c>
      <c r="P26" s="383"/>
      <c r="Q26" s="383"/>
      <c r="R26" s="460"/>
      <c r="S26" s="460"/>
    </row>
    <row r="27" spans="4:19" s="459" customFormat="1" ht="252.75" customHeight="1">
      <c r="D27" s="681"/>
      <c r="E27" s="711"/>
      <c r="F27" s="711"/>
      <c r="G27" s="658"/>
      <c r="H27" s="658"/>
      <c r="I27" s="462" t="s">
        <v>829</v>
      </c>
      <c r="J27" s="418">
        <v>43661</v>
      </c>
      <c r="K27" s="543">
        <v>43830</v>
      </c>
      <c r="L27" s="461" t="s">
        <v>846</v>
      </c>
      <c r="M27" s="485">
        <v>0.08</v>
      </c>
      <c r="N27" s="491" t="s">
        <v>963</v>
      </c>
      <c r="O27" s="383" t="s">
        <v>700</v>
      </c>
      <c r="P27" s="383"/>
      <c r="Q27" s="383"/>
      <c r="R27" s="460"/>
      <c r="S27" s="460"/>
    </row>
    <row r="28" spans="4:19">
      <c r="L28" s="486" t="s">
        <v>847</v>
      </c>
      <c r="M28" s="567">
        <f>SUM(M10:M27)</f>
        <v>1.4260000000000002</v>
      </c>
    </row>
    <row r="29" spans="4:19">
      <c r="L29" s="486" t="s">
        <v>964</v>
      </c>
      <c r="M29" s="524">
        <f>+M20</f>
        <v>7.9000000000000001E-2</v>
      </c>
    </row>
    <row r="30" spans="4:19" ht="108" customHeight="1"/>
    <row r="31" spans="4:19" ht="108" customHeight="1"/>
    <row r="32" spans="4:19" ht="108" customHeight="1"/>
    <row r="33" ht="108" customHeight="1"/>
    <row r="34" ht="108" customHeight="1"/>
    <row r="35" ht="108" customHeight="1"/>
    <row r="36" ht="108" customHeight="1"/>
    <row r="37" ht="108" customHeight="1"/>
    <row r="38" ht="108" customHeight="1"/>
    <row r="39" ht="108" customHeight="1"/>
    <row r="40" ht="108" customHeight="1"/>
    <row r="41" ht="108" customHeight="1"/>
    <row r="42" ht="108" customHeight="1"/>
    <row r="43" ht="108" customHeight="1"/>
    <row r="44" ht="108" customHeight="1"/>
    <row r="45" ht="108" customHeight="1"/>
    <row r="46" ht="108" customHeight="1"/>
    <row r="47" ht="108" customHeight="1"/>
    <row r="48" ht="108" customHeight="1"/>
    <row r="49" ht="108" customHeight="1"/>
    <row r="50" ht="108" customHeight="1"/>
    <row r="51" ht="108" customHeight="1"/>
    <row r="52" ht="108" customHeight="1"/>
    <row r="53" ht="108" customHeight="1"/>
    <row r="54" ht="108" customHeight="1"/>
    <row r="55" ht="108" customHeight="1"/>
    <row r="56" ht="108" customHeight="1"/>
    <row r="57" ht="108" customHeight="1"/>
    <row r="58" ht="108" customHeight="1"/>
    <row r="59" ht="108" customHeight="1"/>
    <row r="60" ht="108" customHeight="1"/>
    <row r="61" ht="108" customHeight="1"/>
    <row r="62" ht="108" customHeight="1"/>
    <row r="63" ht="108" customHeight="1"/>
    <row r="64" ht="108" customHeight="1"/>
    <row r="65" ht="108" customHeight="1"/>
    <row r="66" ht="108" customHeight="1"/>
    <row r="67" ht="108" customHeight="1"/>
    <row r="68" ht="108" customHeight="1"/>
    <row r="69" ht="108" customHeight="1"/>
    <row r="70" ht="108" customHeight="1"/>
    <row r="71" ht="108" customHeight="1"/>
    <row r="72" ht="108" customHeight="1"/>
    <row r="73" ht="108" customHeight="1"/>
    <row r="74" ht="108" customHeight="1"/>
    <row r="75" ht="108" customHeight="1"/>
    <row r="76" ht="108" customHeight="1"/>
    <row r="77" ht="108" customHeight="1"/>
    <row r="78" ht="108" customHeight="1"/>
    <row r="79" ht="108" customHeight="1"/>
    <row r="80" ht="108" customHeight="1"/>
    <row r="81" ht="108" customHeight="1"/>
    <row r="82" ht="108" customHeight="1"/>
    <row r="83" ht="108" customHeight="1"/>
    <row r="84" ht="108" customHeight="1"/>
    <row r="85" ht="108" customHeight="1"/>
    <row r="86" ht="108" customHeight="1"/>
    <row r="87" ht="108" customHeight="1"/>
    <row r="88" ht="108" customHeight="1"/>
    <row r="89" ht="108" customHeight="1"/>
    <row r="90" ht="108" customHeight="1"/>
    <row r="91" ht="108" customHeight="1"/>
    <row r="92" ht="108" customHeight="1"/>
    <row r="93" ht="108" customHeight="1"/>
    <row r="94" ht="108" customHeight="1"/>
    <row r="95" ht="108" customHeight="1"/>
    <row r="96" ht="108" customHeight="1"/>
    <row r="97" ht="108" customHeight="1"/>
    <row r="98" ht="108" customHeight="1"/>
    <row r="99" ht="108" customHeight="1"/>
    <row r="100" ht="108" customHeight="1"/>
    <row r="101" ht="108" customHeight="1"/>
    <row r="102" ht="108" customHeight="1"/>
    <row r="103" ht="108" customHeight="1"/>
    <row r="104" ht="108" customHeight="1"/>
    <row r="105" ht="108" customHeight="1"/>
    <row r="106" ht="108" customHeight="1"/>
    <row r="107" ht="108" customHeight="1"/>
    <row r="108" ht="108" customHeight="1"/>
    <row r="109" ht="108" customHeight="1"/>
    <row r="110" ht="108" customHeight="1"/>
    <row r="111" ht="108" customHeight="1"/>
    <row r="112" ht="108"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sheetData>
  <mergeCells count="33">
    <mergeCell ref="E26:E27"/>
    <mergeCell ref="F26:F27"/>
    <mergeCell ref="G26:G27"/>
    <mergeCell ref="H26:H27"/>
    <mergeCell ref="D14:D15"/>
    <mergeCell ref="D16:D17"/>
    <mergeCell ref="D18:D19"/>
    <mergeCell ref="D20:D21"/>
    <mergeCell ref="D22:D25"/>
    <mergeCell ref="D26:D27"/>
    <mergeCell ref="E20:E21"/>
    <mergeCell ref="F20:F21"/>
    <mergeCell ref="G20:G21"/>
    <mergeCell ref="H20:H21"/>
    <mergeCell ref="E22:E25"/>
    <mergeCell ref="F22:F25"/>
    <mergeCell ref="G22:G25"/>
    <mergeCell ref="H22:H25"/>
    <mergeCell ref="E16:E17"/>
    <mergeCell ref="F16:F17"/>
    <mergeCell ref="G16:G17"/>
    <mergeCell ref="H16:H17"/>
    <mergeCell ref="E18:E19"/>
    <mergeCell ref="F18:F19"/>
    <mergeCell ref="G18:G19"/>
    <mergeCell ref="H18:H19"/>
    <mergeCell ref="D1:N1"/>
    <mergeCell ref="D8:M8"/>
    <mergeCell ref="N8:Q8"/>
    <mergeCell ref="E14:E15"/>
    <mergeCell ref="F14:F15"/>
    <mergeCell ref="G14:G15"/>
    <mergeCell ref="H14:H15"/>
  </mergeCells>
  <pageMargins left="0.7" right="0.7" top="0.75" bottom="0.75" header="0" footer="0"/>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O1000"/>
  <sheetViews>
    <sheetView showGridLines="0" topLeftCell="D1" workbookViewId="0">
      <selection activeCell="H72" sqref="H72"/>
    </sheetView>
  </sheetViews>
  <sheetFormatPr baseColWidth="10" defaultColWidth="14.42578125" defaultRowHeight="15" customHeight="1"/>
  <cols>
    <col min="1" max="1" width="7.140625" customWidth="1"/>
    <col min="2" max="2" width="2.7109375" customWidth="1"/>
    <col min="3" max="3" width="3" customWidth="1"/>
    <col min="4" max="4" width="39.42578125" customWidth="1"/>
    <col min="5" max="5" width="25.140625" customWidth="1"/>
    <col min="6" max="6" width="27.42578125" customWidth="1"/>
    <col min="7" max="7" width="8.42578125" customWidth="1"/>
    <col min="8" max="9" width="23" customWidth="1"/>
    <col min="10" max="10" width="13.42578125" customWidth="1"/>
    <col min="11" max="11" width="12.140625" customWidth="1"/>
    <col min="12" max="12" width="24.5703125" customWidth="1"/>
    <col min="13" max="13" width="21.140625" customWidth="1"/>
    <col min="14" max="14" width="20" customWidth="1"/>
    <col min="15" max="15" width="14.7109375" customWidth="1"/>
  </cols>
  <sheetData>
    <row r="1" spans="1:15" ht="51" customHeight="1">
      <c r="A1" s="24"/>
      <c r="B1" s="24"/>
      <c r="D1" s="714" t="s">
        <v>108</v>
      </c>
      <c r="E1" s="640"/>
      <c r="F1" s="640"/>
      <c r="G1" s="640"/>
      <c r="H1" s="640"/>
      <c r="I1" s="640"/>
      <c r="J1" s="640"/>
      <c r="K1" s="640"/>
      <c r="L1" s="640"/>
      <c r="M1" s="640"/>
      <c r="N1" s="640"/>
    </row>
    <row r="2" spans="1:15" ht="20.25" customHeight="1">
      <c r="A2" s="24"/>
      <c r="B2" s="24"/>
      <c r="C2" s="104"/>
      <c r="D2" s="104"/>
      <c r="E2" s="89" t="s">
        <v>783</v>
      </c>
      <c r="F2" s="292">
        <f>100/17</f>
        <v>5.882352941176471</v>
      </c>
      <c r="G2" s="104"/>
      <c r="H2" s="718" t="s">
        <v>891</v>
      </c>
      <c r="I2" s="640"/>
      <c r="K2" s="84"/>
      <c r="L2" s="92" t="s">
        <v>76</v>
      </c>
      <c r="M2" s="211">
        <v>108</v>
      </c>
      <c r="N2" s="84"/>
    </row>
    <row r="3" spans="1:15" ht="18" customHeight="1">
      <c r="A3" s="24"/>
      <c r="B3" s="24"/>
      <c r="C3" s="104"/>
      <c r="D3" s="104"/>
      <c r="E3" s="89" t="s">
        <v>39</v>
      </c>
      <c r="F3" s="292">
        <f>((M3*F2)/M2)+K15</f>
        <v>4.0849673202614376</v>
      </c>
      <c r="H3" s="640"/>
      <c r="I3" s="640"/>
      <c r="L3" s="95" t="s">
        <v>78</v>
      </c>
      <c r="M3" s="211">
        <v>75</v>
      </c>
    </row>
    <row r="4" spans="1:15" ht="30" customHeight="1" thickBot="1">
      <c r="A4" s="24"/>
      <c r="B4" s="24"/>
      <c r="C4" s="104"/>
      <c r="D4" s="104"/>
      <c r="E4" s="89" t="s">
        <v>19</v>
      </c>
      <c r="F4" s="213" t="str">
        <f>Resp.!J11</f>
        <v>Oficina de tecnologías de información y comunicaciones</v>
      </c>
      <c r="H4" s="640"/>
      <c r="I4" s="640"/>
      <c r="L4" s="98" t="s">
        <v>80</v>
      </c>
      <c r="M4" s="211">
        <f>+M2-M3</f>
        <v>33</v>
      </c>
    </row>
    <row r="5" spans="1:15" ht="15" hidden="1" customHeight="1" thickBot="1"/>
    <row r="6" spans="1:15" ht="19.5" hidden="1" customHeight="1" thickBot="1">
      <c r="C6" s="715" t="s">
        <v>66</v>
      </c>
      <c r="D6" s="716"/>
      <c r="E6" s="716"/>
      <c r="F6" s="716"/>
      <c r="G6" s="716"/>
      <c r="H6" s="716"/>
      <c r="I6" s="716"/>
      <c r="J6" s="717"/>
      <c r="K6" s="694" t="s">
        <v>67</v>
      </c>
      <c r="L6" s="695"/>
      <c r="M6" s="695"/>
      <c r="N6" s="695"/>
      <c r="O6" s="696"/>
    </row>
    <row r="7" spans="1:15" ht="32.25" hidden="1" thickBot="1">
      <c r="C7" s="214" t="s">
        <v>68</v>
      </c>
      <c r="D7" s="215" t="s">
        <v>81</v>
      </c>
      <c r="E7" s="216" t="s">
        <v>70</v>
      </c>
      <c r="F7" s="216" t="s">
        <v>102</v>
      </c>
      <c r="G7" s="216" t="s">
        <v>103</v>
      </c>
      <c r="H7" s="216" t="s">
        <v>72</v>
      </c>
      <c r="I7" s="217" t="s">
        <v>19</v>
      </c>
      <c r="J7" s="520" t="s">
        <v>892</v>
      </c>
      <c r="K7" s="179" t="s">
        <v>74</v>
      </c>
      <c r="L7" s="181" t="s">
        <v>75</v>
      </c>
      <c r="M7" s="181" t="s">
        <v>72</v>
      </c>
      <c r="N7" s="196" t="s">
        <v>19</v>
      </c>
      <c r="O7" s="196" t="s">
        <v>77</v>
      </c>
    </row>
    <row r="8" spans="1:15" ht="15" hidden="1" customHeight="1">
      <c r="B8" s="686" t="s">
        <v>84</v>
      </c>
      <c r="C8" s="105">
        <v>1</v>
      </c>
      <c r="D8" s="218"/>
      <c r="E8" s="107"/>
      <c r="F8" s="107"/>
      <c r="G8" s="107"/>
      <c r="H8" s="107"/>
      <c r="I8" s="108"/>
      <c r="J8" s="219">
        <f t="shared" ref="J8:J14" si="0">$F$2/$M$2</f>
        <v>5.4466230936819175E-2</v>
      </c>
      <c r="K8" s="198"/>
      <c r="L8" s="125"/>
      <c r="M8" s="125"/>
      <c r="N8" s="134"/>
      <c r="O8" s="134"/>
    </row>
    <row r="9" spans="1:15" hidden="1">
      <c r="B9" s="687"/>
      <c r="C9" s="116">
        <v>2</v>
      </c>
      <c r="D9" s="200"/>
      <c r="E9" s="117"/>
      <c r="F9" s="117"/>
      <c r="G9" s="117"/>
      <c r="H9" s="117"/>
      <c r="I9" s="118"/>
      <c r="J9" s="219">
        <f t="shared" si="0"/>
        <v>5.4466230936819175E-2</v>
      </c>
      <c r="K9" s="200"/>
      <c r="L9" s="117"/>
      <c r="M9" s="117"/>
      <c r="N9" s="138"/>
      <c r="O9" s="138"/>
    </row>
    <row r="10" spans="1:15" hidden="1">
      <c r="B10" s="687"/>
      <c r="C10" s="116">
        <v>3</v>
      </c>
      <c r="D10" s="200"/>
      <c r="E10" s="117"/>
      <c r="F10" s="117"/>
      <c r="G10" s="117"/>
      <c r="H10" s="117"/>
      <c r="I10" s="118"/>
      <c r="J10" s="219">
        <f t="shared" si="0"/>
        <v>5.4466230936819175E-2</v>
      </c>
      <c r="K10" s="200"/>
      <c r="L10" s="117"/>
      <c r="M10" s="117"/>
      <c r="N10" s="138"/>
      <c r="O10" s="138"/>
    </row>
    <row r="11" spans="1:15" hidden="1">
      <c r="B11" s="687"/>
      <c r="C11" s="105">
        <v>4</v>
      </c>
      <c r="D11" s="200"/>
      <c r="E11" s="117"/>
      <c r="F11" s="117"/>
      <c r="G11" s="117"/>
      <c r="H11" s="117"/>
      <c r="I11" s="118"/>
      <c r="J11" s="219">
        <f t="shared" si="0"/>
        <v>5.4466230936819175E-2</v>
      </c>
      <c r="K11" s="200"/>
      <c r="L11" s="117"/>
      <c r="M11" s="117"/>
      <c r="N11" s="138"/>
      <c r="O11" s="138"/>
    </row>
    <row r="12" spans="1:15" hidden="1">
      <c r="B12" s="687"/>
      <c r="C12" s="116">
        <v>5</v>
      </c>
      <c r="D12" s="200"/>
      <c r="E12" s="117"/>
      <c r="F12" s="117"/>
      <c r="G12" s="117"/>
      <c r="H12" s="117"/>
      <c r="I12" s="118"/>
      <c r="J12" s="219">
        <f t="shared" si="0"/>
        <v>5.4466230936819175E-2</v>
      </c>
      <c r="K12" s="200"/>
      <c r="L12" s="117"/>
      <c r="M12" s="117"/>
      <c r="N12" s="138"/>
      <c r="O12" s="138"/>
    </row>
    <row r="13" spans="1:15" hidden="1">
      <c r="B13" s="687"/>
      <c r="C13" s="116">
        <v>6</v>
      </c>
      <c r="D13" s="200"/>
      <c r="E13" s="117"/>
      <c r="F13" s="117"/>
      <c r="G13" s="117"/>
      <c r="H13" s="117"/>
      <c r="I13" s="118"/>
      <c r="J13" s="219">
        <f t="shared" si="0"/>
        <v>5.4466230936819175E-2</v>
      </c>
      <c r="K13" s="200"/>
      <c r="L13" s="117"/>
      <c r="M13" s="117"/>
      <c r="N13" s="138"/>
      <c r="O13" s="138"/>
    </row>
    <row r="14" spans="1:15" ht="15.75" hidden="1" thickBot="1">
      <c r="B14" s="688"/>
      <c r="C14" s="212">
        <v>7</v>
      </c>
      <c r="D14" s="204"/>
      <c r="E14" s="146"/>
      <c r="F14" s="146"/>
      <c r="G14" s="146"/>
      <c r="H14" s="146"/>
      <c r="I14" s="168"/>
      <c r="J14" s="220">
        <f t="shared" si="0"/>
        <v>5.4466230936819175E-2</v>
      </c>
      <c r="K14" s="204"/>
      <c r="L14" s="146"/>
      <c r="M14" s="146"/>
      <c r="N14" s="150"/>
      <c r="O14" s="150"/>
    </row>
    <row r="15" spans="1:15" ht="19.5" hidden="1" thickBot="1">
      <c r="C15" s="84"/>
      <c r="D15" s="84"/>
      <c r="E15" s="84"/>
      <c r="F15" s="84"/>
      <c r="G15" s="84"/>
      <c r="H15" s="84"/>
      <c r="I15" s="171" t="s">
        <v>94</v>
      </c>
      <c r="J15" s="222">
        <f t="shared" ref="J15:K15" si="1">SUM(J8:J14)</f>
        <v>0.38126361655773422</v>
      </c>
      <c r="K15" s="98">
        <f t="shared" si="1"/>
        <v>0</v>
      </c>
      <c r="L15" s="84"/>
      <c r="M15" s="84"/>
      <c r="N15" s="84"/>
    </row>
    <row r="16" spans="1:15" ht="15" hidden="1" customHeight="1" thickBot="1"/>
    <row r="17" spans="2:9" ht="32.25" hidden="1" thickBot="1">
      <c r="B17" s="24"/>
      <c r="C17" s="214" t="s">
        <v>68</v>
      </c>
      <c r="D17" s="215" t="s">
        <v>81</v>
      </c>
      <c r="E17" s="215" t="s">
        <v>109</v>
      </c>
      <c r="F17" s="215" t="s">
        <v>19</v>
      </c>
      <c r="G17" s="215" t="s">
        <v>71</v>
      </c>
      <c r="H17" s="215" t="s">
        <v>96</v>
      </c>
      <c r="I17" s="224" t="s">
        <v>97</v>
      </c>
    </row>
    <row r="18" spans="2:9" ht="15" hidden="1" customHeight="1">
      <c r="B18" s="686" t="s">
        <v>98</v>
      </c>
      <c r="C18" s="122">
        <v>1</v>
      </c>
      <c r="D18" s="123"/>
      <c r="E18" s="125"/>
      <c r="F18" s="125"/>
      <c r="G18" s="125">
        <v>100</v>
      </c>
      <c r="H18" s="225">
        <f t="shared" ref="H18:H21" si="2">$F$2/$M$2</f>
        <v>5.4466230936819175E-2</v>
      </c>
      <c r="I18" s="155"/>
    </row>
    <row r="19" spans="2:9" hidden="1">
      <c r="B19" s="687"/>
      <c r="C19" s="139">
        <v>2</v>
      </c>
      <c r="D19" s="135"/>
      <c r="E19" s="117"/>
      <c r="F19" s="117"/>
      <c r="G19" s="117">
        <v>100</v>
      </c>
      <c r="H19" s="226">
        <f t="shared" si="2"/>
        <v>5.4466230936819175E-2</v>
      </c>
      <c r="I19" s="157"/>
    </row>
    <row r="20" spans="2:9" ht="15.75" hidden="1" customHeight="1">
      <c r="B20" s="687"/>
      <c r="C20" s="159">
        <v>3</v>
      </c>
      <c r="D20" s="159"/>
      <c r="E20" s="161"/>
      <c r="F20" s="161"/>
      <c r="G20" s="161">
        <v>100</v>
      </c>
      <c r="H20" s="227">
        <f t="shared" si="2"/>
        <v>5.4466230936819175E-2</v>
      </c>
      <c r="I20" s="164"/>
    </row>
    <row r="21" spans="2:9" ht="15.75" hidden="1" customHeight="1" thickBot="1">
      <c r="B21" s="688"/>
      <c r="C21" s="144">
        <v>4</v>
      </c>
      <c r="D21" s="144"/>
      <c r="E21" s="146"/>
      <c r="F21" s="146"/>
      <c r="G21" s="146">
        <v>100</v>
      </c>
      <c r="H21" s="228">
        <f t="shared" si="2"/>
        <v>5.4466230936819175E-2</v>
      </c>
      <c r="I21" s="166"/>
    </row>
    <row r="22" spans="2:9" ht="15.75" hidden="1" customHeight="1" thickBot="1">
      <c r="B22" s="24"/>
      <c r="C22" s="24"/>
      <c r="D22" s="24"/>
      <c r="E22" s="24"/>
      <c r="F22" s="24"/>
      <c r="G22" s="151" t="s">
        <v>94</v>
      </c>
      <c r="H22" s="153">
        <f>SUM(H18:H21)</f>
        <v>0.2178649237472767</v>
      </c>
      <c r="I22" s="24"/>
    </row>
    <row r="23" spans="2:9" ht="15.75" hidden="1" customHeight="1"/>
    <row r="24" spans="2:9" ht="15.75" hidden="1" customHeight="1"/>
    <row r="25" spans="2:9" ht="15.75" hidden="1" customHeight="1"/>
    <row r="26" spans="2:9" ht="15.75" hidden="1" customHeight="1"/>
    <row r="27" spans="2:9" ht="15.75" hidden="1" customHeight="1"/>
    <row r="28" spans="2:9" ht="15.75" hidden="1" customHeight="1"/>
    <row r="29" spans="2:9" ht="15.75" hidden="1" customHeight="1"/>
    <row r="30" spans="2:9" ht="15.75" hidden="1" customHeight="1"/>
    <row r="31" spans="2:9" ht="15.75" hidden="1" customHeight="1"/>
    <row r="32" spans="2:9" ht="15.75" hidden="1" customHeight="1"/>
    <row r="33" ht="15.75" hidden="1" customHeight="1"/>
    <row r="34" ht="15.75" hidden="1" customHeight="1"/>
    <row r="35" ht="15.75" hidden="1" customHeight="1"/>
    <row r="36" ht="15.75" hidden="1" customHeight="1"/>
    <row r="37" ht="15.75" hidden="1" customHeight="1"/>
    <row r="38" ht="15.75" hidden="1" customHeight="1"/>
    <row r="39" ht="15.75" hidden="1" customHeight="1"/>
    <row r="40" ht="15.75" hidden="1" customHeight="1"/>
    <row r="41" ht="15.75" hidden="1" customHeight="1"/>
    <row r="42" ht="15.75" hidden="1" customHeight="1"/>
    <row r="43" ht="15.75" hidden="1" customHeight="1"/>
    <row r="44" ht="15.75" hidden="1" customHeight="1"/>
    <row r="45" ht="15.75" hidden="1" customHeight="1"/>
    <row r="46" ht="15.75" hidden="1" customHeight="1"/>
    <row r="47" ht="15.75" hidden="1" customHeight="1"/>
    <row r="48" ht="15.75" hidden="1" customHeight="1"/>
    <row r="49" spans="5:13" ht="15.75" hidden="1" customHeight="1"/>
    <row r="50" spans="5:13" ht="15.75" hidden="1" customHeight="1"/>
    <row r="51" spans="5:13" ht="15.75" hidden="1" customHeight="1"/>
    <row r="52" spans="5:13" ht="15.75" hidden="1" customHeight="1"/>
    <row r="53" spans="5:13" ht="15.75" hidden="1" customHeight="1"/>
    <row r="54" spans="5:13" ht="15.75" hidden="1" customHeight="1"/>
    <row r="55" spans="5:13" ht="15.75" hidden="1" customHeight="1"/>
    <row r="56" spans="5:13" ht="15.75" hidden="1" customHeight="1"/>
    <row r="57" spans="5:13" ht="15.75" customHeight="1"/>
    <row r="58" spans="5:13" ht="15.75" customHeight="1"/>
    <row r="59" spans="5:13" ht="15.75" customHeight="1">
      <c r="E59" s="713" t="s">
        <v>893</v>
      </c>
      <c r="F59" s="713"/>
      <c r="G59" s="713"/>
      <c r="H59" s="713"/>
      <c r="I59" s="713"/>
      <c r="J59" s="713"/>
      <c r="K59" s="713"/>
      <c r="L59" s="713"/>
      <c r="M59" s="713"/>
    </row>
    <row r="60" spans="5:13" ht="15.75" customHeight="1">
      <c r="E60" s="713"/>
      <c r="F60" s="713"/>
      <c r="G60" s="713"/>
      <c r="H60" s="713"/>
      <c r="I60" s="713"/>
      <c r="J60" s="713"/>
      <c r="K60" s="713"/>
      <c r="L60" s="713"/>
      <c r="M60" s="713"/>
    </row>
    <row r="61" spans="5:13" ht="15.75" customHeight="1"/>
    <row r="62" spans="5:13" ht="15.75" customHeight="1"/>
    <row r="63" spans="5:13" ht="15.75" customHeight="1"/>
    <row r="64" spans="5:1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E59:M60"/>
    <mergeCell ref="B18:B21"/>
    <mergeCell ref="D1:N1"/>
    <mergeCell ref="C6:J6"/>
    <mergeCell ref="H2:I4"/>
    <mergeCell ref="K6:O6"/>
    <mergeCell ref="B8:B14"/>
  </mergeCells>
  <pageMargins left="0.7" right="0.7" top="0.75" bottom="0.75" header="0" footer="0"/>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M896"/>
  <sheetViews>
    <sheetView showGridLines="0" workbookViewId="0">
      <selection activeCell="C9" sqref="C9:C10"/>
    </sheetView>
  </sheetViews>
  <sheetFormatPr baseColWidth="10" defaultColWidth="14.42578125" defaultRowHeight="15" customHeight="1"/>
  <cols>
    <col min="1" max="1" width="7.140625" customWidth="1"/>
    <col min="2" max="2" width="3" customWidth="1"/>
    <col min="3" max="3" width="41.28515625" customWidth="1"/>
    <col min="4" max="4" width="25.140625" customWidth="1"/>
    <col min="5" max="5" width="26.28515625" customWidth="1"/>
    <col min="6" max="6" width="19.7109375" customWidth="1"/>
    <col min="7" max="7" width="23" customWidth="1"/>
    <col min="8" max="8" width="16.28515625" customWidth="1"/>
    <col min="9" max="9" width="13.42578125" customWidth="1"/>
    <col min="10" max="10" width="38.7109375" style="346" customWidth="1"/>
    <col min="11" max="11" width="13.42578125" style="346" customWidth="1"/>
    <col min="12" max="12" width="32.140625" customWidth="1"/>
    <col min="13" max="13" width="27.85546875" customWidth="1"/>
  </cols>
  <sheetData>
    <row r="1" spans="1:13" ht="56.25" customHeight="1" thickBot="1">
      <c r="A1" s="24"/>
      <c r="C1" s="719" t="s">
        <v>110</v>
      </c>
      <c r="D1" s="640"/>
      <c r="E1" s="640"/>
      <c r="F1" s="640"/>
      <c r="G1" s="640"/>
      <c r="H1" s="640"/>
      <c r="I1" s="640"/>
      <c r="J1" s="640"/>
      <c r="K1" s="640"/>
      <c r="L1" s="640"/>
      <c r="M1" s="640"/>
    </row>
    <row r="2" spans="1:13" ht="18.75" customHeight="1" thickBot="1">
      <c r="A2" s="24"/>
      <c r="B2" s="104"/>
      <c r="C2" s="229"/>
      <c r="D2" s="570" t="s">
        <v>62</v>
      </c>
      <c r="E2" s="571">
        <f>100/17</f>
        <v>5.882352941176471</v>
      </c>
      <c r="F2" s="104"/>
      <c r="G2" s="104"/>
      <c r="J2" s="399"/>
      <c r="L2" s="579" t="s">
        <v>76</v>
      </c>
      <c r="M2" s="580">
        <v>105</v>
      </c>
    </row>
    <row r="3" spans="1:13" ht="18" customHeight="1" thickBot="1">
      <c r="A3" s="24"/>
      <c r="B3" s="104"/>
      <c r="C3" s="104"/>
      <c r="D3" s="572" t="s">
        <v>18</v>
      </c>
      <c r="E3" s="573">
        <f>+M3*E2/M2</f>
        <v>5.6022408963585439</v>
      </c>
      <c r="J3" s="399"/>
      <c r="L3" s="581" t="s">
        <v>78</v>
      </c>
      <c r="M3" s="582">
        <f>+M2-M4</f>
        <v>100</v>
      </c>
    </row>
    <row r="4" spans="1:13" ht="26.25" customHeight="1" thickBot="1">
      <c r="A4" s="24"/>
      <c r="B4" s="390"/>
      <c r="C4" s="390"/>
      <c r="D4" s="574" t="s">
        <v>79</v>
      </c>
      <c r="E4" s="575" t="str">
        <f>Resp.!J12</f>
        <v>Oficina Asesora Jurídica</v>
      </c>
      <c r="F4" s="359"/>
      <c r="G4" s="359"/>
      <c r="H4" s="359"/>
      <c r="I4" s="359"/>
      <c r="J4" s="359"/>
      <c r="K4" s="359"/>
      <c r="L4" s="583" t="s">
        <v>80</v>
      </c>
      <c r="M4" s="584">
        <v>5</v>
      </c>
    </row>
    <row r="5" spans="1:13" s="551" customFormat="1" ht="26.25" customHeight="1">
      <c r="A5" s="24"/>
      <c r="B5" s="390"/>
      <c r="C5" s="390"/>
      <c r="D5" s="576" t="s">
        <v>1168</v>
      </c>
      <c r="E5" s="577">
        <f>+E2-E3</f>
        <v>0.28011204481792706</v>
      </c>
      <c r="F5" s="359"/>
      <c r="G5" s="359"/>
      <c r="H5" s="359"/>
      <c r="I5" s="359"/>
      <c r="J5" s="359"/>
      <c r="K5" s="359"/>
      <c r="L5" s="397"/>
      <c r="M5" s="578"/>
    </row>
    <row r="6" spans="1:13" s="551" customFormat="1" ht="26.25" customHeight="1">
      <c r="A6" s="24"/>
      <c r="B6" s="390"/>
      <c r="C6" s="390"/>
      <c r="D6" s="526"/>
      <c r="E6" s="569"/>
      <c r="F6" s="359"/>
      <c r="G6" s="359"/>
      <c r="H6" s="359"/>
      <c r="I6" s="359"/>
      <c r="J6" s="359"/>
      <c r="K6" s="359"/>
      <c r="L6" s="397"/>
      <c r="M6" s="578"/>
    </row>
    <row r="7" spans="1:13" ht="19.5" customHeight="1">
      <c r="B7" s="720" t="s">
        <v>66</v>
      </c>
      <c r="C7" s="720"/>
      <c r="D7" s="720"/>
      <c r="E7" s="720"/>
      <c r="F7" s="720"/>
      <c r="G7" s="720"/>
      <c r="H7" s="720"/>
      <c r="I7" s="720"/>
      <c r="J7" s="720"/>
      <c r="K7" s="720"/>
      <c r="L7" s="664" t="s">
        <v>67</v>
      </c>
      <c r="M7" s="668"/>
    </row>
    <row r="8" spans="1:13" ht="47.25">
      <c r="B8" s="391" t="s">
        <v>68</v>
      </c>
      <c r="C8" s="391" t="s">
        <v>573</v>
      </c>
      <c r="D8" s="391" t="s">
        <v>574</v>
      </c>
      <c r="E8" s="391" t="s">
        <v>575</v>
      </c>
      <c r="F8" s="391" t="s">
        <v>576</v>
      </c>
      <c r="G8" s="391" t="s">
        <v>594</v>
      </c>
      <c r="H8" s="391" t="s">
        <v>591</v>
      </c>
      <c r="I8" s="391" t="s">
        <v>592</v>
      </c>
      <c r="J8" s="391" t="s">
        <v>593</v>
      </c>
      <c r="K8" s="391" t="s">
        <v>82</v>
      </c>
      <c r="L8" s="392" t="s">
        <v>75</v>
      </c>
      <c r="M8" s="393" t="s">
        <v>595</v>
      </c>
    </row>
    <row r="9" spans="1:13" ht="51">
      <c r="B9" s="394">
        <v>1</v>
      </c>
      <c r="C9" s="657" t="s">
        <v>596</v>
      </c>
      <c r="D9" s="659" t="s">
        <v>597</v>
      </c>
      <c r="E9" s="658" t="s">
        <v>598</v>
      </c>
      <c r="F9" s="659" t="s">
        <v>577</v>
      </c>
      <c r="G9" s="659" t="s">
        <v>603</v>
      </c>
      <c r="H9" s="355">
        <v>43661</v>
      </c>
      <c r="I9" s="355">
        <v>43861</v>
      </c>
      <c r="J9" s="350" t="s">
        <v>604</v>
      </c>
      <c r="K9" s="396">
        <v>7.0000000000000007E-2</v>
      </c>
      <c r="L9" s="492" t="s">
        <v>894</v>
      </c>
      <c r="M9" s="493" t="s">
        <v>896</v>
      </c>
    </row>
    <row r="10" spans="1:13" ht="38.25">
      <c r="B10" s="394">
        <v>2</v>
      </c>
      <c r="C10" s="657"/>
      <c r="D10" s="659"/>
      <c r="E10" s="658"/>
      <c r="F10" s="659"/>
      <c r="G10" s="659"/>
      <c r="H10" s="355">
        <v>43831</v>
      </c>
      <c r="I10" s="355">
        <v>44012</v>
      </c>
      <c r="J10" s="350" t="s">
        <v>605</v>
      </c>
      <c r="K10" s="396">
        <v>7.0000000000000007E-2</v>
      </c>
      <c r="L10" s="492" t="s">
        <v>895</v>
      </c>
      <c r="M10" s="493" t="s">
        <v>896</v>
      </c>
    </row>
    <row r="11" spans="1:13" ht="63.75">
      <c r="B11" s="394">
        <v>3</v>
      </c>
      <c r="C11" s="351" t="s">
        <v>113</v>
      </c>
      <c r="D11" s="351" t="s">
        <v>599</v>
      </c>
      <c r="E11" s="351" t="s">
        <v>600</v>
      </c>
      <c r="F11" s="351" t="s">
        <v>577</v>
      </c>
      <c r="G11" s="350" t="s">
        <v>603</v>
      </c>
      <c r="H11" s="355">
        <v>43661</v>
      </c>
      <c r="I11" s="355">
        <v>43861</v>
      </c>
      <c r="J11" s="350" t="s">
        <v>606</v>
      </c>
      <c r="K11" s="396">
        <v>7.0000000000000007E-2</v>
      </c>
      <c r="L11" s="492" t="s">
        <v>897</v>
      </c>
      <c r="M11" s="493" t="s">
        <v>896</v>
      </c>
    </row>
    <row r="12" spans="1:13" ht="51">
      <c r="B12" s="394">
        <v>4</v>
      </c>
      <c r="C12" s="351" t="s">
        <v>114</v>
      </c>
      <c r="D12" s="351" t="s">
        <v>601</v>
      </c>
      <c r="E12" s="351" t="s">
        <v>602</v>
      </c>
      <c r="F12" s="351" t="s">
        <v>577</v>
      </c>
      <c r="G12" s="350" t="s">
        <v>603</v>
      </c>
      <c r="H12" s="355">
        <v>43661</v>
      </c>
      <c r="I12" s="542">
        <v>43759</v>
      </c>
      <c r="J12" s="350" t="s">
        <v>607</v>
      </c>
      <c r="K12" s="396">
        <v>7.0000000000000007E-2</v>
      </c>
      <c r="L12" s="492" t="s">
        <v>898</v>
      </c>
      <c r="M12" s="493" t="s">
        <v>896</v>
      </c>
    </row>
    <row r="13" spans="1:13" ht="18.75">
      <c r="B13" s="84"/>
      <c r="C13" s="84"/>
      <c r="D13" s="84"/>
      <c r="E13" s="84"/>
      <c r="F13" s="84"/>
      <c r="G13" s="84"/>
      <c r="J13" s="398" t="s">
        <v>94</v>
      </c>
      <c r="K13" s="396">
        <f>SUM(K9:K12)</f>
        <v>0.28000000000000003</v>
      </c>
      <c r="L13" s="397"/>
      <c r="M13" s="238"/>
    </row>
    <row r="14" spans="1:13">
      <c r="M14" s="239"/>
    </row>
    <row r="15" spans="1:13" ht="15.75" customHeight="1"/>
    <row r="16" spans="1:13"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sheetData>
  <mergeCells count="8">
    <mergeCell ref="C1:M1"/>
    <mergeCell ref="L7:M7"/>
    <mergeCell ref="B7:K7"/>
    <mergeCell ref="C9:C10"/>
    <mergeCell ref="D9:D10"/>
    <mergeCell ref="E9:E10"/>
    <mergeCell ref="F9:F10"/>
    <mergeCell ref="G9:G10"/>
  </mergeCells>
  <pageMargins left="0.7" right="0.7" top="0.75" bottom="0.75" header="0" footer="0"/>
  <pageSetup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816"/>
  <sheetViews>
    <sheetView showGridLines="0" workbookViewId="0">
      <selection activeCell="F9" sqref="F9:F10"/>
    </sheetView>
  </sheetViews>
  <sheetFormatPr baseColWidth="10" defaultColWidth="14.42578125" defaultRowHeight="15" customHeight="1"/>
  <cols>
    <col min="1" max="1" width="9" customWidth="1"/>
    <col min="2" max="2" width="3.42578125" customWidth="1"/>
    <col min="3" max="3" width="5" customWidth="1"/>
    <col min="4" max="4" width="43.42578125" customWidth="1"/>
    <col min="5" max="5" width="25.140625" customWidth="1"/>
    <col min="6" max="6" width="30.28515625" customWidth="1"/>
    <col min="7" max="7" width="32" customWidth="1"/>
    <col min="8" max="8" width="23" customWidth="1"/>
    <col min="9" max="10" width="13.140625" customWidth="1"/>
    <col min="11" max="11" width="64.140625" customWidth="1"/>
    <col min="12" max="12" width="14" style="488" customWidth="1"/>
    <col min="13" max="13" width="23.5703125" customWidth="1"/>
    <col min="14" max="14" width="25.85546875" customWidth="1"/>
    <col min="15" max="15" width="20.42578125" customWidth="1"/>
  </cols>
  <sheetData>
    <row r="1" spans="1:14" ht="60.75" customHeight="1" thickBot="1">
      <c r="A1" s="24"/>
      <c r="B1" s="24"/>
      <c r="D1" s="721" t="s">
        <v>111</v>
      </c>
      <c r="E1" s="640"/>
      <c r="F1" s="640"/>
      <c r="G1" s="640"/>
      <c r="H1" s="640"/>
      <c r="I1" s="640"/>
      <c r="J1" s="640"/>
      <c r="K1" s="640"/>
      <c r="L1" s="640"/>
      <c r="M1" s="640"/>
      <c r="N1" s="640"/>
    </row>
    <row r="2" spans="1:14" ht="19.5" customHeight="1" thickBot="1">
      <c r="A2" s="24"/>
      <c r="B2" s="24"/>
      <c r="C2" s="104"/>
      <c r="D2" s="104"/>
      <c r="E2" s="89" t="s">
        <v>62</v>
      </c>
      <c r="F2" s="231">
        <f>100/17</f>
        <v>5.882352941176471</v>
      </c>
      <c r="G2" s="104"/>
      <c r="H2" s="104"/>
      <c r="K2" s="84"/>
      <c r="L2" s="84"/>
      <c r="M2" s="92" t="s">
        <v>76</v>
      </c>
      <c r="N2" s="230">
        <v>53</v>
      </c>
    </row>
    <row r="3" spans="1:14" ht="21.75" customHeight="1" thickBot="1">
      <c r="A3" s="24"/>
      <c r="B3" s="24"/>
      <c r="C3" s="104"/>
      <c r="D3" s="104"/>
      <c r="E3" s="89" t="s">
        <v>18</v>
      </c>
      <c r="F3" s="231">
        <f>+N3*F2/N2</f>
        <v>4.328523862375139</v>
      </c>
      <c r="M3" s="95" t="s">
        <v>78</v>
      </c>
      <c r="N3" s="230">
        <f>N2-N4</f>
        <v>39</v>
      </c>
    </row>
    <row r="4" spans="1:14" ht="51.75" thickBot="1">
      <c r="A4" s="24"/>
      <c r="B4" s="24"/>
      <c r="C4" s="104"/>
      <c r="D4" s="104"/>
      <c r="E4" s="89" t="s">
        <v>19</v>
      </c>
      <c r="F4" s="232" t="str">
        <f>Resp.!J13</f>
        <v xml:space="preserve">Grupo de Comunicación y Relacionamiento
Grupo Atención Integral y servicios a Grupos de Interés </v>
      </c>
      <c r="G4" s="399"/>
      <c r="M4" s="98" t="s">
        <v>80</v>
      </c>
      <c r="N4" s="230">
        <v>14</v>
      </c>
    </row>
    <row r="5" spans="1:14" ht="15.75" customHeight="1">
      <c r="E5" s="565" t="s">
        <v>1168</v>
      </c>
      <c r="F5" s="566">
        <f>+F2-F3</f>
        <v>1.553829078801332</v>
      </c>
      <c r="G5" s="585">
        <f>+F5/10</f>
        <v>0.1553829078801332</v>
      </c>
    </row>
    <row r="6" spans="1:14" ht="15.75" customHeight="1"/>
    <row r="7" spans="1:14" ht="15.75" customHeight="1">
      <c r="C7" s="720" t="s">
        <v>66</v>
      </c>
      <c r="D7" s="720"/>
      <c r="E7" s="720"/>
      <c r="F7" s="720"/>
      <c r="G7" s="720"/>
      <c r="H7" s="720"/>
      <c r="I7" s="720"/>
      <c r="J7" s="720"/>
      <c r="K7" s="720"/>
      <c r="L7" s="497"/>
      <c r="M7" s="664" t="s">
        <v>67</v>
      </c>
      <c r="N7" s="668"/>
    </row>
    <row r="8" spans="1:14" ht="52.5" customHeight="1">
      <c r="C8" s="391" t="s">
        <v>68</v>
      </c>
      <c r="D8" s="391" t="s">
        <v>573</v>
      </c>
      <c r="E8" s="391" t="s">
        <v>574</v>
      </c>
      <c r="F8" s="391" t="s">
        <v>575</v>
      </c>
      <c r="G8" s="391" t="s">
        <v>576</v>
      </c>
      <c r="H8" s="391" t="s">
        <v>594</v>
      </c>
      <c r="I8" s="391" t="s">
        <v>591</v>
      </c>
      <c r="J8" s="391" t="s">
        <v>592</v>
      </c>
      <c r="K8" s="391" t="s">
        <v>593</v>
      </c>
      <c r="L8" s="391" t="s">
        <v>82</v>
      </c>
      <c r="M8" s="392" t="s">
        <v>75</v>
      </c>
      <c r="N8" s="393" t="s">
        <v>595</v>
      </c>
    </row>
    <row r="9" spans="1:14" ht="67.5" customHeight="1">
      <c r="C9" s="722">
        <v>1</v>
      </c>
      <c r="D9" s="657" t="s">
        <v>924</v>
      </c>
      <c r="E9" s="659" t="s">
        <v>902</v>
      </c>
      <c r="F9" s="659" t="s">
        <v>903</v>
      </c>
      <c r="G9" s="657" t="s">
        <v>910</v>
      </c>
      <c r="H9" s="659" t="s">
        <v>578</v>
      </c>
      <c r="I9" s="494">
        <v>43709</v>
      </c>
      <c r="J9" s="542">
        <v>43830</v>
      </c>
      <c r="K9" s="490" t="s">
        <v>914</v>
      </c>
      <c r="L9" s="444">
        <v>0.16</v>
      </c>
      <c r="M9" s="492" t="s">
        <v>938</v>
      </c>
      <c r="N9" s="493" t="s">
        <v>896</v>
      </c>
    </row>
    <row r="10" spans="1:14" ht="67.5" customHeight="1">
      <c r="C10" s="723"/>
      <c r="D10" s="657"/>
      <c r="E10" s="659"/>
      <c r="F10" s="659"/>
      <c r="G10" s="657"/>
      <c r="H10" s="659"/>
      <c r="I10" s="494">
        <v>43709</v>
      </c>
      <c r="J10" s="542">
        <v>43830</v>
      </c>
      <c r="K10" s="490" t="s">
        <v>915</v>
      </c>
      <c r="L10" s="444">
        <v>0.16</v>
      </c>
      <c r="M10" s="492" t="s">
        <v>938</v>
      </c>
      <c r="N10" s="493" t="s">
        <v>896</v>
      </c>
    </row>
    <row r="11" spans="1:14" ht="67.5" customHeight="1">
      <c r="C11" s="722">
        <v>2</v>
      </c>
      <c r="D11" s="657" t="s">
        <v>899</v>
      </c>
      <c r="E11" s="659" t="s">
        <v>904</v>
      </c>
      <c r="F11" s="657" t="s">
        <v>905</v>
      </c>
      <c r="G11" s="657" t="s">
        <v>910</v>
      </c>
      <c r="H11" s="659" t="s">
        <v>578</v>
      </c>
      <c r="I11" s="494">
        <v>43709</v>
      </c>
      <c r="J11" s="494">
        <v>43921</v>
      </c>
      <c r="K11" s="490" t="s">
        <v>916</v>
      </c>
      <c r="L11" s="444">
        <v>0.16</v>
      </c>
      <c r="M11" s="492" t="s">
        <v>925</v>
      </c>
      <c r="N11" s="493" t="s">
        <v>896</v>
      </c>
    </row>
    <row r="12" spans="1:14" ht="67.5" customHeight="1">
      <c r="C12" s="723"/>
      <c r="D12" s="657"/>
      <c r="E12" s="659"/>
      <c r="F12" s="657"/>
      <c r="G12" s="657"/>
      <c r="H12" s="659"/>
      <c r="I12" s="494">
        <v>43709</v>
      </c>
      <c r="J12" s="494">
        <v>43921</v>
      </c>
      <c r="K12" s="490" t="s">
        <v>917</v>
      </c>
      <c r="L12" s="444">
        <v>0.16</v>
      </c>
      <c r="M12" s="492" t="s">
        <v>938</v>
      </c>
      <c r="N12" s="493" t="s">
        <v>896</v>
      </c>
    </row>
    <row r="13" spans="1:14" ht="67.5" customHeight="1">
      <c r="C13" s="489">
        <v>3</v>
      </c>
      <c r="D13" s="450" t="s">
        <v>900</v>
      </c>
      <c r="E13" s="492" t="s">
        <v>906</v>
      </c>
      <c r="F13" s="492" t="s">
        <v>907</v>
      </c>
      <c r="G13" s="492" t="s">
        <v>911</v>
      </c>
      <c r="H13" s="492" t="s">
        <v>913</v>
      </c>
      <c r="I13" s="494">
        <v>43709</v>
      </c>
      <c r="J13" s="542">
        <v>43815</v>
      </c>
      <c r="K13" s="492" t="s">
        <v>918</v>
      </c>
      <c r="L13" s="444">
        <v>0.16</v>
      </c>
      <c r="M13" s="492" t="s">
        <v>926</v>
      </c>
      <c r="N13" s="493" t="s">
        <v>896</v>
      </c>
    </row>
    <row r="14" spans="1:14" ht="25.5">
      <c r="C14" s="722">
        <v>4</v>
      </c>
      <c r="D14" s="657" t="s">
        <v>901</v>
      </c>
      <c r="E14" s="659" t="s">
        <v>908</v>
      </c>
      <c r="F14" s="659" t="s">
        <v>909</v>
      </c>
      <c r="G14" s="659" t="s">
        <v>912</v>
      </c>
      <c r="H14" s="492" t="s">
        <v>578</v>
      </c>
      <c r="I14" s="494">
        <v>43709</v>
      </c>
      <c r="J14" s="542">
        <v>43815</v>
      </c>
      <c r="K14" s="492" t="s">
        <v>919</v>
      </c>
      <c r="L14" s="444">
        <v>0.15</v>
      </c>
      <c r="M14" s="492" t="s">
        <v>938</v>
      </c>
      <c r="N14" s="493" t="s">
        <v>896</v>
      </c>
    </row>
    <row r="15" spans="1:14" ht="25.5">
      <c r="C15" s="724"/>
      <c r="D15" s="657"/>
      <c r="E15" s="659"/>
      <c r="F15" s="659"/>
      <c r="G15" s="659"/>
      <c r="H15" s="492" t="s">
        <v>578</v>
      </c>
      <c r="I15" s="494">
        <v>43709</v>
      </c>
      <c r="J15" s="494">
        <v>44043</v>
      </c>
      <c r="K15" s="492" t="s">
        <v>920</v>
      </c>
      <c r="L15" s="444">
        <v>0.15</v>
      </c>
      <c r="M15" s="492" t="s">
        <v>938</v>
      </c>
      <c r="N15" s="493" t="s">
        <v>896</v>
      </c>
    </row>
    <row r="16" spans="1:14" ht="89.25">
      <c r="C16" s="724"/>
      <c r="D16" s="657"/>
      <c r="E16" s="659"/>
      <c r="F16" s="659"/>
      <c r="G16" s="659"/>
      <c r="H16" s="659" t="s">
        <v>913</v>
      </c>
      <c r="I16" s="494">
        <v>43709</v>
      </c>
      <c r="J16" s="542">
        <v>43815</v>
      </c>
      <c r="K16" s="492" t="s">
        <v>921</v>
      </c>
      <c r="L16" s="444">
        <v>0.15</v>
      </c>
      <c r="M16" s="492" t="s">
        <v>938</v>
      </c>
      <c r="N16" s="493" t="s">
        <v>896</v>
      </c>
    </row>
    <row r="17" spans="3:14" ht="89.25">
      <c r="C17" s="724"/>
      <c r="D17" s="657"/>
      <c r="E17" s="659"/>
      <c r="F17" s="659"/>
      <c r="G17" s="659"/>
      <c r="H17" s="659"/>
      <c r="I17" s="494">
        <v>43709</v>
      </c>
      <c r="J17" s="542">
        <v>43830</v>
      </c>
      <c r="K17" s="492" t="s">
        <v>922</v>
      </c>
      <c r="L17" s="444">
        <v>0.15</v>
      </c>
      <c r="M17" s="492" t="s">
        <v>938</v>
      </c>
      <c r="N17" s="493" t="s">
        <v>896</v>
      </c>
    </row>
    <row r="18" spans="3:14" ht="102">
      <c r="C18" s="723"/>
      <c r="D18" s="657"/>
      <c r="E18" s="659"/>
      <c r="F18" s="659"/>
      <c r="G18" s="659"/>
      <c r="H18" s="659"/>
      <c r="I18" s="494">
        <v>43709</v>
      </c>
      <c r="J18" s="494">
        <v>44073</v>
      </c>
      <c r="K18" s="490" t="s">
        <v>923</v>
      </c>
      <c r="L18" s="444">
        <v>0.15</v>
      </c>
      <c r="M18" s="492" t="s">
        <v>938</v>
      </c>
      <c r="N18" s="493" t="s">
        <v>896</v>
      </c>
    </row>
    <row r="19" spans="3:14" ht="15.75" customHeight="1">
      <c r="K19" s="522" t="s">
        <v>94</v>
      </c>
      <c r="L19" s="521">
        <f>SUM(L9:L18)</f>
        <v>1.5499999999999998</v>
      </c>
    </row>
    <row r="20" spans="3:14" ht="15.75" customHeight="1"/>
    <row r="21" spans="3:14" ht="15.75" customHeight="1"/>
    <row r="22" spans="3:14" ht="15.75" customHeight="1"/>
    <row r="23" spans="3:14" ht="15.75" customHeight="1"/>
    <row r="24" spans="3:14" ht="15.75" customHeight="1"/>
    <row r="25" spans="3:14" ht="15.75" customHeight="1"/>
    <row r="26" spans="3:14" ht="15.75" customHeight="1"/>
    <row r="27" spans="3:14" ht="15.75" customHeight="1"/>
    <row r="28" spans="3:14" ht="15.75" customHeight="1"/>
    <row r="29" spans="3:14" ht="15.75" customHeight="1"/>
    <row r="30" spans="3:14" ht="15.75" customHeight="1"/>
    <row r="31" spans="3:14" ht="15.75" customHeight="1"/>
    <row r="32" spans="3: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sheetData>
  <mergeCells count="21">
    <mergeCell ref="C11:C12"/>
    <mergeCell ref="C14:C18"/>
    <mergeCell ref="M7:N7"/>
    <mergeCell ref="D11:D12"/>
    <mergeCell ref="D14:D18"/>
    <mergeCell ref="E11:E12"/>
    <mergeCell ref="F11:F12"/>
    <mergeCell ref="E14:E18"/>
    <mergeCell ref="F14:F18"/>
    <mergeCell ref="G11:G12"/>
    <mergeCell ref="G14:G18"/>
    <mergeCell ref="H11:H12"/>
    <mergeCell ref="H16:H18"/>
    <mergeCell ref="C9:C10"/>
    <mergeCell ref="D1:N1"/>
    <mergeCell ref="E9:E10"/>
    <mergeCell ref="F9:F10"/>
    <mergeCell ref="G9:G10"/>
    <mergeCell ref="H9:H10"/>
    <mergeCell ref="D9:D10"/>
    <mergeCell ref="C7:K7"/>
  </mergeCells>
  <pageMargins left="0.7" right="0.7" top="0.75" bottom="0.75" header="0" footer="0"/>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M968"/>
  <sheetViews>
    <sheetView showGridLines="0" topLeftCell="A13" workbookViewId="0">
      <selection activeCell="L12" sqref="L12"/>
    </sheetView>
  </sheetViews>
  <sheetFormatPr baseColWidth="10" defaultColWidth="14.42578125" defaultRowHeight="15" customHeight="1"/>
  <cols>
    <col min="1" max="1" width="5.140625" customWidth="1"/>
    <col min="2" max="2" width="3" customWidth="1"/>
    <col min="3" max="3" width="40.140625" customWidth="1"/>
    <col min="4" max="4" width="26.28515625" customWidth="1"/>
    <col min="5" max="5" width="31.5703125" customWidth="1"/>
    <col min="6" max="6" width="23.85546875" customWidth="1"/>
    <col min="7" max="7" width="23" customWidth="1"/>
    <col min="8" max="8" width="21.42578125" customWidth="1"/>
    <col min="9" max="9" width="21.42578125" style="346" customWidth="1"/>
    <col min="10" max="10" width="31.28515625" style="346" customWidth="1"/>
    <col min="11" max="11" width="12.28515625" customWidth="1"/>
    <col min="12" max="12" width="48.42578125" customWidth="1"/>
    <col min="13" max="13" width="27.85546875" customWidth="1"/>
  </cols>
  <sheetData>
    <row r="1" spans="2:13" ht="48.75" customHeight="1" thickBot="1">
      <c r="C1" s="689" t="s">
        <v>112</v>
      </c>
      <c r="D1" s="640"/>
      <c r="E1" s="640"/>
      <c r="F1" s="640"/>
      <c r="G1" s="640"/>
      <c r="H1" s="640"/>
      <c r="I1" s="640"/>
      <c r="J1" s="640"/>
      <c r="K1" s="640"/>
      <c r="L1" s="640"/>
      <c r="M1" s="640"/>
    </row>
    <row r="2" spans="2:13" ht="19.5" customHeight="1" thickBot="1">
      <c r="B2" s="104"/>
      <c r="C2" s="104"/>
      <c r="D2" s="89" t="s">
        <v>62</v>
      </c>
      <c r="E2" s="184">
        <f>100/17</f>
        <v>5.882352941176471</v>
      </c>
      <c r="F2" s="104"/>
      <c r="G2" s="104"/>
      <c r="L2" s="92" t="s">
        <v>76</v>
      </c>
      <c r="M2" s="233">
        <v>41</v>
      </c>
    </row>
    <row r="3" spans="2:13" ht="21" customHeight="1" thickBot="1">
      <c r="B3" s="104"/>
      <c r="C3" s="104"/>
      <c r="D3" s="89" t="s">
        <v>18</v>
      </c>
      <c r="E3" s="184">
        <f>+(M3*E2/M2)+0.22</f>
        <v>4.9545767575322808</v>
      </c>
      <c r="L3" s="95" t="s">
        <v>78</v>
      </c>
      <c r="M3" s="233">
        <f>+M2-M4</f>
        <v>33</v>
      </c>
    </row>
    <row r="4" spans="2:13" ht="42.75" customHeight="1" thickBot="1">
      <c r="B4" s="104"/>
      <c r="C4" s="104"/>
      <c r="D4" s="89" t="s">
        <v>19</v>
      </c>
      <c r="E4" s="234" t="str">
        <f>Resp.!J14</f>
        <v>Grupo de Planeación</v>
      </c>
      <c r="I4" s="399"/>
      <c r="L4" s="98" t="s">
        <v>80</v>
      </c>
      <c r="M4" s="233">
        <v>8</v>
      </c>
    </row>
    <row r="5" spans="2:13" ht="15" customHeight="1">
      <c r="D5" s="565" t="s">
        <v>1168</v>
      </c>
      <c r="E5" s="586">
        <f>+E2-E3</f>
        <v>0.92777618364419023</v>
      </c>
      <c r="I5" s="399"/>
    </row>
    <row r="6" spans="2:13" s="346" customFormat="1" ht="15" customHeight="1"/>
    <row r="7" spans="2:13" s="346" customFormat="1" ht="15" customHeight="1" thickBot="1"/>
    <row r="8" spans="2:13" ht="19.5" customHeight="1" thickBot="1">
      <c r="B8" s="690" t="s">
        <v>66</v>
      </c>
      <c r="C8" s="691"/>
      <c r="D8" s="691"/>
      <c r="E8" s="691"/>
      <c r="F8" s="691"/>
      <c r="G8" s="691"/>
      <c r="H8" s="691"/>
      <c r="I8" s="691"/>
      <c r="J8" s="691"/>
      <c r="K8" s="692"/>
      <c r="L8" s="694" t="s">
        <v>67</v>
      </c>
      <c r="M8" s="695"/>
    </row>
    <row r="9" spans="2:13" ht="34.5" customHeight="1" thickBot="1">
      <c r="B9" s="235" t="s">
        <v>68</v>
      </c>
      <c r="C9" s="405" t="s">
        <v>608</v>
      </c>
      <c r="D9" s="406" t="s">
        <v>574</v>
      </c>
      <c r="E9" s="406" t="s">
        <v>609</v>
      </c>
      <c r="F9" s="406" t="s">
        <v>576</v>
      </c>
      <c r="G9" s="406" t="s">
        <v>594</v>
      </c>
      <c r="H9" s="407" t="s">
        <v>591</v>
      </c>
      <c r="I9" s="407" t="s">
        <v>592</v>
      </c>
      <c r="J9" s="407" t="s">
        <v>593</v>
      </c>
      <c r="K9" s="408" t="s">
        <v>82</v>
      </c>
      <c r="L9" s="356" t="s">
        <v>75</v>
      </c>
      <c r="M9" s="410" t="s">
        <v>595</v>
      </c>
    </row>
    <row r="10" spans="2:13" ht="108" customHeight="1">
      <c r="B10" s="402">
        <v>1</v>
      </c>
      <c r="C10" s="350" t="s">
        <v>120</v>
      </c>
      <c r="D10" s="350" t="s">
        <v>610</v>
      </c>
      <c r="E10" s="351" t="s">
        <v>617</v>
      </c>
      <c r="F10" s="400" t="s">
        <v>577</v>
      </c>
      <c r="G10" s="350" t="s">
        <v>578</v>
      </c>
      <c r="H10" s="355">
        <v>43648</v>
      </c>
      <c r="I10" s="542">
        <v>43815</v>
      </c>
      <c r="J10" s="350" t="s">
        <v>621</v>
      </c>
      <c r="K10" s="396">
        <v>0.11</v>
      </c>
      <c r="L10" s="492" t="s">
        <v>965</v>
      </c>
      <c r="M10" s="383" t="s">
        <v>700</v>
      </c>
    </row>
    <row r="11" spans="2:13" ht="63.75">
      <c r="B11" s="403">
        <v>2</v>
      </c>
      <c r="C11" s="350" t="s">
        <v>116</v>
      </c>
      <c r="D11" s="350" t="s">
        <v>611</v>
      </c>
      <c r="E11" s="351" t="s">
        <v>618</v>
      </c>
      <c r="F11" s="400" t="s">
        <v>577</v>
      </c>
      <c r="G11" s="350" t="s">
        <v>578</v>
      </c>
      <c r="H11" s="355">
        <v>43648</v>
      </c>
      <c r="I11" s="538">
        <v>43738</v>
      </c>
      <c r="J11" s="491" t="s">
        <v>622</v>
      </c>
      <c r="K11" s="454">
        <v>0.11</v>
      </c>
      <c r="L11" s="491" t="s">
        <v>969</v>
      </c>
      <c r="M11" s="545" t="s">
        <v>682</v>
      </c>
    </row>
    <row r="12" spans="2:13" ht="114.75">
      <c r="B12" s="403">
        <v>3</v>
      </c>
      <c r="C12" s="659" t="s">
        <v>121</v>
      </c>
      <c r="D12" s="657" t="s">
        <v>612</v>
      </c>
      <c r="E12" s="658" t="s">
        <v>618</v>
      </c>
      <c r="F12" s="659" t="s">
        <v>577</v>
      </c>
      <c r="G12" s="659" t="s">
        <v>578</v>
      </c>
      <c r="H12" s="355">
        <v>43648</v>
      </c>
      <c r="I12" s="538">
        <v>43707</v>
      </c>
      <c r="J12" s="495" t="s">
        <v>623</v>
      </c>
      <c r="K12" s="454">
        <v>0.11</v>
      </c>
      <c r="L12" s="491" t="s">
        <v>966</v>
      </c>
      <c r="M12" s="545" t="s">
        <v>682</v>
      </c>
    </row>
    <row r="13" spans="2:13" ht="153">
      <c r="B13" s="404">
        <v>4</v>
      </c>
      <c r="C13" s="659"/>
      <c r="D13" s="657"/>
      <c r="E13" s="658"/>
      <c r="F13" s="659"/>
      <c r="G13" s="659"/>
      <c r="H13" s="355">
        <v>43648</v>
      </c>
      <c r="I13" s="542">
        <v>43830</v>
      </c>
      <c r="J13" s="352" t="s">
        <v>624</v>
      </c>
      <c r="K13" s="396">
        <v>0.11</v>
      </c>
      <c r="L13" s="490" t="s">
        <v>967</v>
      </c>
      <c r="M13" s="383" t="s">
        <v>700</v>
      </c>
    </row>
    <row r="14" spans="2:13" ht="89.25">
      <c r="B14" s="403">
        <v>5</v>
      </c>
      <c r="C14" s="350" t="s">
        <v>117</v>
      </c>
      <c r="D14" s="352" t="s">
        <v>613</v>
      </c>
      <c r="E14" s="351" t="s">
        <v>618</v>
      </c>
      <c r="F14" s="400" t="s">
        <v>577</v>
      </c>
      <c r="G14" s="350" t="s">
        <v>578</v>
      </c>
      <c r="H14" s="355">
        <v>43648</v>
      </c>
      <c r="I14" s="355">
        <v>43997</v>
      </c>
      <c r="J14" s="350" t="s">
        <v>625</v>
      </c>
      <c r="K14" s="396">
        <v>0.11</v>
      </c>
      <c r="L14" s="490" t="s">
        <v>968</v>
      </c>
      <c r="M14" s="383" t="s">
        <v>700</v>
      </c>
    </row>
    <row r="15" spans="2:13" ht="51">
      <c r="B15" s="403">
        <v>6</v>
      </c>
      <c r="C15" s="659" t="s">
        <v>614</v>
      </c>
      <c r="D15" s="657" t="s">
        <v>615</v>
      </c>
      <c r="E15" s="658" t="s">
        <v>619</v>
      </c>
      <c r="F15" s="659" t="s">
        <v>577</v>
      </c>
      <c r="G15" s="659" t="s">
        <v>578</v>
      </c>
      <c r="H15" s="355">
        <v>43648</v>
      </c>
      <c r="I15" s="355">
        <v>43876</v>
      </c>
      <c r="J15" s="350" t="s">
        <v>626</v>
      </c>
      <c r="K15" s="396">
        <v>0.12</v>
      </c>
      <c r="L15" s="490" t="s">
        <v>970</v>
      </c>
      <c r="M15" s="383" t="s">
        <v>700</v>
      </c>
    </row>
    <row r="16" spans="2:13" ht="51">
      <c r="B16" s="404">
        <v>7</v>
      </c>
      <c r="C16" s="659"/>
      <c r="D16" s="657"/>
      <c r="E16" s="658"/>
      <c r="F16" s="659"/>
      <c r="G16" s="659"/>
      <c r="H16" s="355">
        <v>43648</v>
      </c>
      <c r="I16" s="355">
        <v>43997</v>
      </c>
      <c r="J16" s="352" t="s">
        <v>627</v>
      </c>
      <c r="K16" s="396">
        <v>0.12</v>
      </c>
      <c r="L16" s="490" t="s">
        <v>970</v>
      </c>
      <c r="M16" s="383" t="s">
        <v>700</v>
      </c>
    </row>
    <row r="17" spans="2:13" ht="51">
      <c r="B17" s="403">
        <v>8</v>
      </c>
      <c r="C17" s="350" t="s">
        <v>118</v>
      </c>
      <c r="D17" s="352" t="s">
        <v>616</v>
      </c>
      <c r="E17" s="351" t="s">
        <v>620</v>
      </c>
      <c r="F17" s="400" t="s">
        <v>577</v>
      </c>
      <c r="G17" s="350" t="s">
        <v>578</v>
      </c>
      <c r="H17" s="355">
        <v>43648</v>
      </c>
      <c r="I17" s="355">
        <v>43920</v>
      </c>
      <c r="J17" s="350" t="s">
        <v>628</v>
      </c>
      <c r="K17" s="396">
        <v>0.12</v>
      </c>
      <c r="L17" s="490" t="s">
        <v>971</v>
      </c>
      <c r="M17" s="383" t="s">
        <v>700</v>
      </c>
    </row>
    <row r="18" spans="2:13" ht="51">
      <c r="B18" s="403">
        <v>9</v>
      </c>
      <c r="C18" s="350" t="s">
        <v>119</v>
      </c>
      <c r="D18" s="352" t="s">
        <v>616</v>
      </c>
      <c r="E18" s="351" t="s">
        <v>620</v>
      </c>
      <c r="F18" s="400" t="s">
        <v>577</v>
      </c>
      <c r="G18" s="350" t="s">
        <v>578</v>
      </c>
      <c r="H18" s="355">
        <v>43648</v>
      </c>
      <c r="I18" s="355">
        <v>43920</v>
      </c>
      <c r="J18" s="350" t="s">
        <v>629</v>
      </c>
      <c r="K18" s="396">
        <v>0.12</v>
      </c>
      <c r="L18" s="490" t="s">
        <v>972</v>
      </c>
      <c r="M18" s="383" t="s">
        <v>700</v>
      </c>
    </row>
    <row r="19" spans="2:13" ht="38.25">
      <c r="B19" s="403">
        <v>10</v>
      </c>
      <c r="C19" s="350" t="s">
        <v>122</v>
      </c>
      <c r="D19" s="352" t="s">
        <v>616</v>
      </c>
      <c r="E19" s="351" t="s">
        <v>620</v>
      </c>
      <c r="F19" s="400" t="s">
        <v>577</v>
      </c>
      <c r="G19" s="350" t="s">
        <v>578</v>
      </c>
      <c r="H19" s="355">
        <v>43648</v>
      </c>
      <c r="I19" s="355">
        <v>43920</v>
      </c>
      <c r="J19" s="350" t="s">
        <v>629</v>
      </c>
      <c r="K19" s="396">
        <v>0.12</v>
      </c>
      <c r="L19" s="490" t="s">
        <v>973</v>
      </c>
      <c r="M19" s="383" t="s">
        <v>700</v>
      </c>
    </row>
    <row r="20" spans="2:13" ht="18.75">
      <c r="B20" s="84"/>
      <c r="C20" s="84"/>
      <c r="D20" s="84"/>
      <c r="E20" s="84"/>
      <c r="F20" s="84"/>
      <c r="G20" s="84"/>
      <c r="H20" s="359"/>
      <c r="I20" s="359"/>
      <c r="J20" s="401" t="s">
        <v>94</v>
      </c>
      <c r="K20" s="411">
        <f>SUM(K10:K19)</f>
        <v>1.1499999999999999</v>
      </c>
      <c r="L20" s="397"/>
      <c r="M20" s="84"/>
    </row>
    <row r="21" spans="2:13" ht="15" customHeight="1">
      <c r="J21" s="401" t="s">
        <v>964</v>
      </c>
      <c r="K21" s="411">
        <f>+K11+K12</f>
        <v>0.22</v>
      </c>
    </row>
    <row r="22" spans="2:13" ht="15" customHeight="1">
      <c r="J22" s="401" t="s">
        <v>1169</v>
      </c>
      <c r="K22" s="411">
        <f>+K20-K21</f>
        <v>0.92999999999999994</v>
      </c>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13">
    <mergeCell ref="G15:G16"/>
    <mergeCell ref="C15:C16"/>
    <mergeCell ref="D15:D16"/>
    <mergeCell ref="E12:E13"/>
    <mergeCell ref="F12:F13"/>
    <mergeCell ref="E15:E16"/>
    <mergeCell ref="F15:F16"/>
    <mergeCell ref="C1:M1"/>
    <mergeCell ref="L8:M8"/>
    <mergeCell ref="B8:K8"/>
    <mergeCell ref="C12:C13"/>
    <mergeCell ref="D12:D13"/>
    <mergeCell ref="G12:G13"/>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K1000"/>
  <sheetViews>
    <sheetView showGridLines="0" workbookViewId="0">
      <selection activeCell="J8" sqref="J8"/>
    </sheetView>
  </sheetViews>
  <sheetFormatPr baseColWidth="10" defaultColWidth="14.42578125" defaultRowHeight="15" customHeight="1"/>
  <cols>
    <col min="1" max="2" width="10.7109375" customWidth="1"/>
    <col min="3" max="3" width="5.28515625" customWidth="1"/>
    <col min="4" max="4" width="25.5703125" customWidth="1"/>
    <col min="5" max="5" width="30" customWidth="1"/>
    <col min="6" max="6" width="4.5703125" customWidth="1"/>
    <col min="7" max="7" width="33.5703125" customWidth="1"/>
    <col min="8" max="8" width="4.7109375" customWidth="1"/>
    <col min="9" max="9" width="31" customWidth="1"/>
    <col min="10" max="10" width="41.42578125" customWidth="1"/>
    <col min="11" max="11" width="20.28515625" hidden="1" customWidth="1"/>
  </cols>
  <sheetData>
    <row r="2" spans="3:11" ht="22.5" customHeight="1">
      <c r="C2" s="613" t="s">
        <v>0</v>
      </c>
      <c r="D2" s="614"/>
      <c r="E2" s="614"/>
      <c r="F2" s="614"/>
      <c r="G2" s="614"/>
      <c r="H2" s="614"/>
      <c r="I2" s="614"/>
      <c r="J2" s="614"/>
      <c r="K2" s="615"/>
    </row>
    <row r="3" spans="3:11" ht="21" customHeight="1">
      <c r="C3" s="610" t="s">
        <v>1</v>
      </c>
      <c r="D3" s="598"/>
      <c r="E3" s="1" t="s">
        <v>2</v>
      </c>
      <c r="F3" s="610" t="s">
        <v>3</v>
      </c>
      <c r="G3" s="598"/>
      <c r="H3" s="610" t="s">
        <v>4</v>
      </c>
      <c r="I3" s="598"/>
      <c r="J3" s="2" t="s">
        <v>5</v>
      </c>
      <c r="K3" s="2" t="s">
        <v>6</v>
      </c>
    </row>
    <row r="4" spans="3:11" ht="40.5" customHeight="1">
      <c r="C4" s="616">
        <v>1</v>
      </c>
      <c r="D4" s="618" t="s">
        <v>7</v>
      </c>
      <c r="E4" s="620" t="s">
        <v>539</v>
      </c>
      <c r="F4" s="4">
        <v>1</v>
      </c>
      <c r="G4" s="3" t="s">
        <v>8</v>
      </c>
      <c r="H4" s="4">
        <v>1</v>
      </c>
      <c r="I4" s="5" t="s">
        <v>9</v>
      </c>
      <c r="J4" s="6" t="s">
        <v>539</v>
      </c>
      <c r="K4" s="611"/>
    </row>
    <row r="5" spans="3:11" ht="34.5" customHeight="1">
      <c r="C5" s="617"/>
      <c r="D5" s="619"/>
      <c r="E5" s="621"/>
      <c r="F5" s="7">
        <v>2</v>
      </c>
      <c r="G5" s="8" t="s">
        <v>10</v>
      </c>
      <c r="H5" s="7">
        <v>2</v>
      </c>
      <c r="I5" s="8" t="s">
        <v>11</v>
      </c>
      <c r="J5" s="9" t="s">
        <v>539</v>
      </c>
      <c r="K5" s="612"/>
    </row>
    <row r="6" spans="3:11" ht="39" customHeight="1">
      <c r="C6" s="631">
        <v>2</v>
      </c>
      <c r="D6" s="632" t="s">
        <v>12</v>
      </c>
      <c r="E6" s="620" t="s">
        <v>540</v>
      </c>
      <c r="F6" s="11">
        <v>3</v>
      </c>
      <c r="G6" s="10" t="s">
        <v>15</v>
      </c>
      <c r="H6" s="11">
        <v>3</v>
      </c>
      <c r="I6" s="13" t="s">
        <v>16</v>
      </c>
      <c r="J6" s="6" t="s">
        <v>540</v>
      </c>
      <c r="K6" s="6"/>
    </row>
    <row r="7" spans="3:11" ht="41.25" customHeight="1" thickBot="1">
      <c r="C7" s="627"/>
      <c r="D7" s="633"/>
      <c r="E7" s="621"/>
      <c r="F7" s="17">
        <v>4</v>
      </c>
      <c r="G7" s="19" t="s">
        <v>20</v>
      </c>
      <c r="H7" s="17">
        <v>5</v>
      </c>
      <c r="I7" s="19" t="s">
        <v>21</v>
      </c>
      <c r="J7" s="21" t="s">
        <v>544</v>
      </c>
      <c r="K7" s="23"/>
    </row>
    <row r="8" spans="3:11" ht="42" customHeight="1" thickBot="1">
      <c r="C8" s="629">
        <v>3</v>
      </c>
      <c r="D8" s="634" t="s">
        <v>23</v>
      </c>
      <c r="E8" s="620" t="s">
        <v>543</v>
      </c>
      <c r="F8" s="26">
        <v>4</v>
      </c>
      <c r="G8" s="27" t="s">
        <v>20</v>
      </c>
      <c r="H8" s="26">
        <v>5</v>
      </c>
      <c r="I8" s="27" t="s">
        <v>21</v>
      </c>
      <c r="J8" s="21" t="s">
        <v>544</v>
      </c>
      <c r="K8" s="28"/>
    </row>
    <row r="9" spans="3:11" ht="35.25" customHeight="1">
      <c r="C9" s="628"/>
      <c r="D9" s="619"/>
      <c r="E9" s="628"/>
      <c r="F9" s="29">
        <v>5</v>
      </c>
      <c r="G9" s="30" t="s">
        <v>24</v>
      </c>
      <c r="H9" s="31"/>
      <c r="I9" s="32" t="s">
        <v>25</v>
      </c>
      <c r="J9" s="9"/>
      <c r="K9" s="9"/>
    </row>
    <row r="10" spans="3:11" ht="42" customHeight="1">
      <c r="C10" s="628"/>
      <c r="D10" s="619"/>
      <c r="E10" s="628"/>
      <c r="F10" s="33">
        <v>6</v>
      </c>
      <c r="G10" s="8" t="s">
        <v>26</v>
      </c>
      <c r="H10" s="33">
        <v>6</v>
      </c>
      <c r="I10" s="8" t="s">
        <v>27</v>
      </c>
      <c r="J10" s="9" t="s">
        <v>545</v>
      </c>
      <c r="K10" s="9"/>
    </row>
    <row r="11" spans="3:11" ht="32.25" customHeight="1" thickBot="1">
      <c r="C11" s="628"/>
      <c r="D11" s="619"/>
      <c r="E11" s="628"/>
      <c r="F11" s="34">
        <v>7</v>
      </c>
      <c r="G11" s="35" t="s">
        <v>28</v>
      </c>
      <c r="H11" s="36"/>
      <c r="I11" s="37" t="s">
        <v>25</v>
      </c>
      <c r="J11" s="9" t="s">
        <v>545</v>
      </c>
      <c r="K11" s="38"/>
    </row>
    <row r="12" spans="3:11" ht="38.25" customHeight="1">
      <c r="C12" s="628"/>
      <c r="D12" s="619"/>
      <c r="E12" s="628"/>
      <c r="F12" s="39">
        <v>8</v>
      </c>
      <c r="G12" s="8" t="s">
        <v>29</v>
      </c>
      <c r="H12" s="39">
        <v>8</v>
      </c>
      <c r="I12" s="8" t="s">
        <v>29</v>
      </c>
      <c r="J12" s="9" t="s">
        <v>30</v>
      </c>
      <c r="K12" s="40"/>
    </row>
    <row r="13" spans="3:11" ht="41.25" customHeight="1">
      <c r="C13" s="628"/>
      <c r="D13" s="619"/>
      <c r="E13" s="628"/>
      <c r="F13" s="41">
        <v>9</v>
      </c>
      <c r="G13" s="42" t="s">
        <v>31</v>
      </c>
      <c r="H13" s="41">
        <v>8</v>
      </c>
      <c r="I13" s="30" t="s">
        <v>31</v>
      </c>
      <c r="J13" s="9" t="s">
        <v>546</v>
      </c>
      <c r="K13" s="9"/>
    </row>
    <row r="14" spans="3:11" ht="50.25" customHeight="1">
      <c r="C14" s="628"/>
      <c r="D14" s="619"/>
      <c r="E14" s="628"/>
      <c r="F14" s="43">
        <v>10</v>
      </c>
      <c r="G14" s="8" t="s">
        <v>32</v>
      </c>
      <c r="H14" s="43">
        <v>9</v>
      </c>
      <c r="I14" s="8" t="s">
        <v>33</v>
      </c>
      <c r="J14" s="9" t="s">
        <v>540</v>
      </c>
      <c r="K14" s="44"/>
    </row>
    <row r="15" spans="3:11" ht="50.25" customHeight="1">
      <c r="C15" s="628"/>
      <c r="D15" s="619"/>
      <c r="E15" s="628"/>
      <c r="F15" s="46">
        <v>17</v>
      </c>
      <c r="G15" s="48" t="s">
        <v>34</v>
      </c>
      <c r="H15" s="36"/>
      <c r="I15" s="37" t="s">
        <v>25</v>
      </c>
      <c r="J15" s="9" t="s">
        <v>30</v>
      </c>
      <c r="K15" s="40"/>
    </row>
    <row r="16" spans="3:11" ht="48" customHeight="1">
      <c r="C16" s="630"/>
      <c r="D16" s="619"/>
      <c r="E16" s="621"/>
      <c r="F16" s="51">
        <v>11</v>
      </c>
      <c r="G16" s="48" t="s">
        <v>36</v>
      </c>
      <c r="H16" s="51">
        <v>10</v>
      </c>
      <c r="I16" s="8" t="s">
        <v>37</v>
      </c>
      <c r="J16" s="9" t="s">
        <v>546</v>
      </c>
      <c r="K16" s="44"/>
    </row>
    <row r="17" spans="3:11" ht="75.75" customHeight="1">
      <c r="C17" s="52">
        <v>4</v>
      </c>
      <c r="D17" s="55" t="s">
        <v>38</v>
      </c>
      <c r="E17" s="343" t="s">
        <v>547</v>
      </c>
      <c r="F17" s="59">
        <v>12</v>
      </c>
      <c r="G17" s="55" t="s">
        <v>40</v>
      </c>
      <c r="H17" s="60">
        <v>12</v>
      </c>
      <c r="I17" s="55" t="s">
        <v>41</v>
      </c>
      <c r="J17" s="61" t="s">
        <v>540</v>
      </c>
      <c r="K17" s="61"/>
    </row>
    <row r="18" spans="3:11" ht="45.75" customHeight="1">
      <c r="C18" s="625">
        <v>5</v>
      </c>
      <c r="D18" s="622" t="s">
        <v>42</v>
      </c>
      <c r="E18" s="620" t="s">
        <v>542</v>
      </c>
      <c r="F18" s="62">
        <v>13</v>
      </c>
      <c r="G18" s="63" t="s">
        <v>43</v>
      </c>
      <c r="H18" s="62">
        <v>13</v>
      </c>
      <c r="I18" s="63" t="s">
        <v>44</v>
      </c>
      <c r="J18" s="28" t="s">
        <v>548</v>
      </c>
      <c r="K18" s="64"/>
    </row>
    <row r="19" spans="3:11" ht="56.25" customHeight="1">
      <c r="C19" s="626"/>
      <c r="D19" s="623"/>
      <c r="E19" s="628"/>
      <c r="F19" s="65">
        <v>14</v>
      </c>
      <c r="G19" s="30" t="s">
        <v>45</v>
      </c>
      <c r="H19" s="65">
        <v>4</v>
      </c>
      <c r="I19" s="30" t="s">
        <v>46</v>
      </c>
      <c r="J19" s="9" t="s">
        <v>549</v>
      </c>
      <c r="K19" s="9"/>
    </row>
    <row r="20" spans="3:11" ht="54" customHeight="1">
      <c r="C20" s="626"/>
      <c r="D20" s="623"/>
      <c r="E20" s="628"/>
      <c r="F20" s="65">
        <v>14</v>
      </c>
      <c r="G20" s="30" t="s">
        <v>45</v>
      </c>
      <c r="H20" s="65">
        <v>11</v>
      </c>
      <c r="I20" s="30" t="s">
        <v>47</v>
      </c>
      <c r="J20" s="9" t="s">
        <v>550</v>
      </c>
      <c r="K20" s="9"/>
    </row>
    <row r="21" spans="3:11" ht="109.5" customHeight="1">
      <c r="C21" s="627"/>
      <c r="D21" s="624"/>
      <c r="E21" s="621"/>
      <c r="F21" s="66">
        <v>14</v>
      </c>
      <c r="G21" s="25" t="s">
        <v>45</v>
      </c>
      <c r="H21" s="67">
        <v>14</v>
      </c>
      <c r="I21" s="25" t="s">
        <v>48</v>
      </c>
      <c r="J21" s="9" t="s">
        <v>551</v>
      </c>
      <c r="K21" s="68"/>
    </row>
    <row r="22" spans="3:11" ht="62.25" customHeight="1">
      <c r="C22" s="69">
        <v>6</v>
      </c>
      <c r="D22" s="55" t="s">
        <v>49</v>
      </c>
      <c r="E22" s="343" t="s">
        <v>541</v>
      </c>
      <c r="F22" s="70">
        <v>15</v>
      </c>
      <c r="G22" s="55" t="s">
        <v>50</v>
      </c>
      <c r="H22" s="71">
        <v>15</v>
      </c>
      <c r="I22" s="55" t="s">
        <v>50</v>
      </c>
      <c r="J22" s="72" t="s">
        <v>552</v>
      </c>
      <c r="K22" s="72"/>
    </row>
    <row r="23" spans="3:11" ht="68.25" customHeight="1">
      <c r="C23" s="73">
        <v>7</v>
      </c>
      <c r="D23" s="74" t="s">
        <v>51</v>
      </c>
      <c r="E23" s="344" t="s">
        <v>351</v>
      </c>
      <c r="F23" s="75">
        <v>16</v>
      </c>
      <c r="G23" s="55" t="s">
        <v>53</v>
      </c>
      <c r="H23" s="76">
        <v>16</v>
      </c>
      <c r="I23" s="74" t="s">
        <v>51</v>
      </c>
      <c r="J23" s="61" t="s">
        <v>351</v>
      </c>
      <c r="K23" s="23"/>
    </row>
    <row r="24" spans="3:11" ht="15.75" customHeight="1"/>
    <row r="25" spans="3:11" ht="15.75" customHeight="1"/>
    <row r="26" spans="3:11" ht="15.75" customHeight="1"/>
    <row r="27" spans="3:11" ht="15.75" customHeight="1"/>
    <row r="28" spans="3:11" ht="15.75" customHeight="1"/>
    <row r="29" spans="3:11" ht="15.75" customHeight="1"/>
    <row r="30" spans="3:11" ht="15.75" customHeight="1"/>
    <row r="31" spans="3:11" ht="15.75" customHeight="1"/>
    <row r="32" spans="3: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D18:D21"/>
    <mergeCell ref="C18:C21"/>
    <mergeCell ref="E18:E21"/>
    <mergeCell ref="C8:C16"/>
    <mergeCell ref="C6:C7"/>
    <mergeCell ref="E8:E16"/>
    <mergeCell ref="E6:E7"/>
    <mergeCell ref="D6:D7"/>
    <mergeCell ref="D8:D16"/>
    <mergeCell ref="H3:I3"/>
    <mergeCell ref="F3:G3"/>
    <mergeCell ref="K4:K5"/>
    <mergeCell ref="C2:K2"/>
    <mergeCell ref="C3:D3"/>
    <mergeCell ref="C4:C5"/>
    <mergeCell ref="D4:D5"/>
    <mergeCell ref="E4:E5"/>
  </mergeCells>
  <conditionalFormatting sqref="C2:K2">
    <cfRule type="notContainsBlanks" dxfId="0" priority="1">
      <formula>LEN(TRIM(C2))&gt;0</formula>
    </cfRule>
  </conditionalFormatting>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N1001"/>
  <sheetViews>
    <sheetView showGridLines="0" workbookViewId="0">
      <selection activeCell="G4" sqref="G4"/>
    </sheetView>
  </sheetViews>
  <sheetFormatPr baseColWidth="10" defaultColWidth="14.42578125" defaultRowHeight="15" customHeight="1"/>
  <cols>
    <col min="1" max="1" width="4.85546875" customWidth="1"/>
    <col min="2" max="2" width="3" customWidth="1"/>
    <col min="3" max="3" width="46.5703125" customWidth="1"/>
    <col min="4" max="4" width="25.140625" customWidth="1"/>
    <col min="5" max="5" width="26.140625" customWidth="1"/>
    <col min="6" max="6" width="8.42578125" customWidth="1"/>
    <col min="7" max="8" width="23" customWidth="1"/>
    <col min="9" max="10" width="7.85546875" customWidth="1"/>
    <col min="11" max="11" width="27.85546875" customWidth="1"/>
    <col min="12" max="12" width="22.140625" customWidth="1"/>
    <col min="13" max="13" width="20.42578125" customWidth="1"/>
    <col min="14" max="14" width="16.140625" customWidth="1"/>
  </cols>
  <sheetData>
    <row r="1" spans="1:14" ht="54" customHeight="1" thickBot="1">
      <c r="A1" s="24"/>
      <c r="C1" s="725" t="s">
        <v>126</v>
      </c>
      <c r="D1" s="640"/>
      <c r="E1" s="640"/>
      <c r="F1" s="640"/>
      <c r="G1" s="640"/>
      <c r="H1" s="640"/>
      <c r="I1" s="640"/>
      <c r="J1" s="640"/>
      <c r="K1" s="640"/>
      <c r="L1" s="640"/>
      <c r="M1" s="640"/>
    </row>
    <row r="2" spans="1:14" ht="19.5" customHeight="1" thickBot="1">
      <c r="A2" s="24"/>
      <c r="B2" s="104"/>
      <c r="C2" s="104"/>
      <c r="D2" s="89" t="s">
        <v>62</v>
      </c>
      <c r="E2" s="244">
        <f>100/17</f>
        <v>5.882352941176471</v>
      </c>
      <c r="F2" s="104"/>
      <c r="G2" s="104"/>
      <c r="H2" s="104"/>
      <c r="I2" s="104"/>
      <c r="J2" s="84"/>
      <c r="K2" s="92" t="s">
        <v>76</v>
      </c>
      <c r="L2" s="243">
        <v>31</v>
      </c>
      <c r="M2" s="84"/>
    </row>
    <row r="3" spans="1:14" ht="21.75" customHeight="1" thickBot="1">
      <c r="A3" s="24"/>
      <c r="B3" s="104"/>
      <c r="C3" s="104"/>
      <c r="D3" s="89" t="s">
        <v>18</v>
      </c>
      <c r="E3" s="244">
        <f>+L3*E2/L2</f>
        <v>1.3282732447817838</v>
      </c>
      <c r="K3" s="95" t="s">
        <v>78</v>
      </c>
      <c r="L3" s="243">
        <v>7</v>
      </c>
    </row>
    <row r="4" spans="1:14" ht="101.25" customHeight="1" thickBot="1">
      <c r="A4" s="24"/>
      <c r="B4" s="104"/>
      <c r="C4" s="104"/>
      <c r="D4" s="89" t="s">
        <v>19</v>
      </c>
      <c r="E4" s="245" t="str">
        <f>Resp.!J16</f>
        <v xml:space="preserve">Grupo de Comunicación y Relacionamiento
Grupo Atención Integral y servicios a Grupos de Interés </v>
      </c>
      <c r="K4" s="98" t="s">
        <v>80</v>
      </c>
      <c r="L4" s="243">
        <v>28</v>
      </c>
    </row>
    <row r="5" spans="1:14" s="507" customFormat="1" ht="101.25" customHeight="1">
      <c r="A5" s="24"/>
      <c r="B5" s="104"/>
      <c r="C5" s="104"/>
      <c r="D5" s="526"/>
      <c r="E5" s="527"/>
      <c r="K5" s="397"/>
      <c r="L5" s="528"/>
    </row>
    <row r="6" spans="1:14" ht="15" customHeight="1" thickBot="1">
      <c r="C6" s="474" t="s">
        <v>974</v>
      </c>
    </row>
    <row r="7" spans="1:14" ht="19.5" customHeight="1" thickBot="1">
      <c r="B7" s="726" t="s">
        <v>66</v>
      </c>
      <c r="C7" s="601"/>
      <c r="D7" s="601"/>
      <c r="E7" s="601"/>
      <c r="F7" s="601"/>
      <c r="G7" s="601"/>
      <c r="H7" s="601"/>
      <c r="I7" s="598"/>
      <c r="J7" s="727" t="s">
        <v>67</v>
      </c>
      <c r="K7" s="601"/>
      <c r="L7" s="601"/>
      <c r="M7" s="601"/>
      <c r="N7" s="598"/>
    </row>
    <row r="8" spans="1:14" ht="32.25" thickBot="1">
      <c r="B8" s="246" t="s">
        <v>68</v>
      </c>
      <c r="C8" s="247" t="s">
        <v>81</v>
      </c>
      <c r="D8" s="248" t="s">
        <v>70</v>
      </c>
      <c r="E8" s="248" t="s">
        <v>102</v>
      </c>
      <c r="F8" s="248" t="s">
        <v>103</v>
      </c>
      <c r="G8" s="248" t="s">
        <v>72</v>
      </c>
      <c r="H8" s="249" t="s">
        <v>19</v>
      </c>
      <c r="I8" s="251" t="s">
        <v>82</v>
      </c>
      <c r="J8" s="179" t="s">
        <v>83</v>
      </c>
      <c r="K8" s="181" t="s">
        <v>75</v>
      </c>
      <c r="L8" s="181" t="s">
        <v>72</v>
      </c>
      <c r="M8" s="181" t="s">
        <v>19</v>
      </c>
      <c r="N8" s="182" t="s">
        <v>77</v>
      </c>
    </row>
    <row r="9" spans="1:14" ht="15" customHeight="1" thickBot="1">
      <c r="B9" s="208">
        <v>1</v>
      </c>
      <c r="C9" s="198"/>
      <c r="D9" s="124"/>
      <c r="E9" s="124"/>
      <c r="F9" s="125"/>
      <c r="G9" s="124"/>
      <c r="H9" s="209"/>
      <c r="I9" s="210"/>
      <c r="J9" s="254"/>
      <c r="K9" s="124"/>
      <c r="L9" s="124"/>
      <c r="M9" s="124"/>
      <c r="N9" s="255"/>
    </row>
    <row r="10" spans="1:14">
      <c r="B10" s="116">
        <v>2</v>
      </c>
      <c r="C10" s="200"/>
      <c r="D10" s="117"/>
      <c r="E10" s="124"/>
      <c r="F10" s="117"/>
      <c r="G10" s="124"/>
      <c r="H10" s="118"/>
      <c r="I10" s="110"/>
      <c r="J10" s="254"/>
      <c r="K10" s="124"/>
      <c r="L10" s="124"/>
      <c r="M10" s="124"/>
      <c r="N10" s="255"/>
    </row>
    <row r="11" spans="1:14">
      <c r="B11" s="116">
        <v>3</v>
      </c>
      <c r="C11" s="200"/>
      <c r="D11" s="120"/>
      <c r="E11" s="120"/>
      <c r="F11" s="117"/>
      <c r="G11" s="120"/>
      <c r="H11" s="118"/>
      <c r="I11" s="110"/>
      <c r="J11" s="256"/>
      <c r="K11" s="120"/>
      <c r="L11" s="120"/>
      <c r="M11" s="120"/>
      <c r="N11" s="121"/>
    </row>
    <row r="12" spans="1:14">
      <c r="B12" s="105">
        <v>4</v>
      </c>
      <c r="C12" s="200"/>
      <c r="D12" s="117"/>
      <c r="E12" s="120"/>
      <c r="F12" s="117"/>
      <c r="G12" s="117"/>
      <c r="H12" s="118"/>
      <c r="I12" s="110"/>
      <c r="J12" s="200"/>
      <c r="K12" s="120"/>
      <c r="L12" s="117"/>
      <c r="M12" s="120"/>
      <c r="N12" s="121"/>
    </row>
    <row r="13" spans="1:14">
      <c r="B13" s="116">
        <v>5</v>
      </c>
      <c r="C13" s="200"/>
      <c r="D13" s="120"/>
      <c r="E13" s="120"/>
      <c r="F13" s="117"/>
      <c r="G13" s="120"/>
      <c r="H13" s="118"/>
      <c r="I13" s="110"/>
      <c r="J13" s="256"/>
      <c r="K13" s="120"/>
      <c r="L13" s="120"/>
      <c r="M13" s="120"/>
      <c r="N13" s="120"/>
    </row>
    <row r="14" spans="1:14">
      <c r="B14" s="116">
        <v>6</v>
      </c>
      <c r="C14" s="200"/>
      <c r="D14" s="117"/>
      <c r="E14" s="117"/>
      <c r="F14" s="117"/>
      <c r="G14" s="120"/>
      <c r="H14" s="118"/>
      <c r="I14" s="110"/>
      <c r="J14" s="256"/>
      <c r="K14" s="120"/>
      <c r="L14" s="117"/>
      <c r="M14" s="120"/>
      <c r="N14" s="259"/>
    </row>
    <row r="15" spans="1:14">
      <c r="B15" s="105">
        <v>7</v>
      </c>
      <c r="C15" s="200"/>
      <c r="D15" s="120"/>
      <c r="E15" s="120"/>
      <c r="F15" s="117"/>
      <c r="G15" s="120"/>
      <c r="H15" s="118"/>
      <c r="I15" s="110"/>
      <c r="J15" s="200"/>
      <c r="K15" s="117"/>
      <c r="L15" s="117"/>
      <c r="M15" s="117"/>
      <c r="N15" s="126"/>
    </row>
    <row r="16" spans="1:14">
      <c r="B16" s="116">
        <v>8</v>
      </c>
      <c r="C16" s="200"/>
      <c r="D16" s="120"/>
      <c r="E16" s="120"/>
      <c r="F16" s="117"/>
      <c r="G16" s="120"/>
      <c r="H16" s="118"/>
      <c r="I16" s="110"/>
      <c r="J16" s="256"/>
      <c r="K16" s="120"/>
      <c r="L16" s="120"/>
      <c r="M16" s="120"/>
      <c r="N16" s="121"/>
    </row>
    <row r="17" spans="2:14">
      <c r="B17" s="116">
        <v>9</v>
      </c>
      <c r="C17" s="200"/>
      <c r="D17" s="117"/>
      <c r="E17" s="117"/>
      <c r="F17" s="117"/>
      <c r="G17" s="117"/>
      <c r="H17" s="118"/>
      <c r="I17" s="110"/>
      <c r="J17" s="200"/>
      <c r="K17" s="117"/>
      <c r="L17" s="117"/>
      <c r="M17" s="117"/>
      <c r="N17" s="126"/>
    </row>
    <row r="18" spans="2:14">
      <c r="B18" s="116">
        <v>10</v>
      </c>
      <c r="C18" s="200"/>
      <c r="D18" s="117"/>
      <c r="E18" s="117"/>
      <c r="F18" s="117"/>
      <c r="G18" s="117"/>
      <c r="H18" s="118"/>
      <c r="I18" s="110"/>
      <c r="J18" s="200"/>
      <c r="K18" s="117"/>
      <c r="L18" s="117"/>
      <c r="M18" s="120"/>
      <c r="N18" s="121"/>
    </row>
    <row r="19" spans="2:14" ht="87.75" customHeight="1">
      <c r="B19" s="116">
        <v>11</v>
      </c>
      <c r="C19" s="200"/>
      <c r="D19" s="117"/>
      <c r="E19" s="117"/>
      <c r="F19" s="117"/>
      <c r="G19" s="117"/>
      <c r="H19" s="118"/>
      <c r="I19" s="110"/>
      <c r="J19" s="200"/>
      <c r="K19" s="117"/>
      <c r="L19" s="117"/>
      <c r="M19" s="117"/>
      <c r="N19" s="126"/>
    </row>
    <row r="20" spans="2:14">
      <c r="B20" s="105">
        <v>12</v>
      </c>
      <c r="C20" s="200"/>
      <c r="D20" s="117"/>
      <c r="E20" s="117"/>
      <c r="F20" s="117"/>
      <c r="G20" s="117"/>
      <c r="H20" s="118"/>
      <c r="I20" s="110"/>
      <c r="J20" s="200"/>
      <c r="K20" s="117"/>
      <c r="L20" s="117"/>
      <c r="M20" s="117"/>
      <c r="N20" s="126"/>
    </row>
    <row r="21" spans="2:14">
      <c r="B21" s="116">
        <v>13</v>
      </c>
      <c r="C21" s="136"/>
      <c r="D21" s="128"/>
      <c r="E21" s="128"/>
      <c r="F21" s="128"/>
      <c r="G21" s="128"/>
      <c r="H21" s="118"/>
      <c r="I21" s="110"/>
      <c r="J21" s="136"/>
      <c r="K21" s="128"/>
      <c r="L21" s="128"/>
      <c r="M21" s="117"/>
      <c r="N21" s="137"/>
    </row>
    <row r="22" spans="2:14">
      <c r="B22" s="116">
        <v>14</v>
      </c>
      <c r="C22" s="136"/>
      <c r="D22" s="128"/>
      <c r="E22" s="128"/>
      <c r="F22" s="128"/>
      <c r="G22" s="128"/>
      <c r="H22" s="118"/>
      <c r="I22" s="110"/>
      <c r="J22" s="136"/>
      <c r="K22" s="128"/>
      <c r="L22" s="128"/>
      <c r="M22" s="128"/>
      <c r="N22" s="137"/>
    </row>
    <row r="23" spans="2:14">
      <c r="B23" s="105">
        <v>15</v>
      </c>
      <c r="C23" s="136"/>
      <c r="D23" s="128"/>
      <c r="E23" s="128"/>
      <c r="F23" s="128"/>
      <c r="G23" s="128"/>
      <c r="H23" s="118"/>
      <c r="I23" s="110"/>
      <c r="J23" s="136"/>
      <c r="K23" s="128"/>
      <c r="L23" s="128"/>
      <c r="M23" s="128"/>
      <c r="N23" s="137"/>
    </row>
    <row r="24" spans="2:14">
      <c r="B24" s="116">
        <v>16</v>
      </c>
      <c r="C24" s="136"/>
      <c r="D24" s="128"/>
      <c r="E24" s="128"/>
      <c r="F24" s="128"/>
      <c r="G24" s="128"/>
      <c r="H24" s="118"/>
      <c r="I24" s="110"/>
      <c r="J24" s="136"/>
      <c r="K24" s="128"/>
      <c r="L24" s="128"/>
      <c r="M24" s="128"/>
      <c r="N24" s="137"/>
    </row>
    <row r="25" spans="2:14">
      <c r="B25" s="116">
        <v>17</v>
      </c>
      <c r="C25" s="136"/>
      <c r="D25" s="128"/>
      <c r="E25" s="128"/>
      <c r="F25" s="128"/>
      <c r="G25" s="128"/>
      <c r="H25" s="118"/>
      <c r="I25" s="110"/>
      <c r="J25" s="136"/>
      <c r="K25" s="128"/>
      <c r="L25" s="128"/>
      <c r="M25" s="130"/>
      <c r="N25" s="137"/>
    </row>
    <row r="26" spans="2:14">
      <c r="B26" s="105">
        <v>18</v>
      </c>
      <c r="C26" s="136"/>
      <c r="D26" s="130"/>
      <c r="E26" s="130"/>
      <c r="F26" s="128"/>
      <c r="G26" s="130"/>
      <c r="H26" s="118"/>
      <c r="I26" s="110"/>
      <c r="J26" s="260"/>
      <c r="K26" s="130"/>
      <c r="L26" s="130"/>
      <c r="M26" s="130"/>
      <c r="N26" s="131"/>
    </row>
    <row r="27" spans="2:14">
      <c r="B27" s="105">
        <v>19</v>
      </c>
      <c r="C27" s="136"/>
      <c r="D27" s="128"/>
      <c r="E27" s="128"/>
      <c r="F27" s="128"/>
      <c r="G27" s="128"/>
      <c r="H27" s="118"/>
      <c r="I27" s="110"/>
      <c r="J27" s="136"/>
      <c r="K27" s="128"/>
      <c r="L27" s="128"/>
      <c r="M27" s="128"/>
      <c r="N27" s="137"/>
    </row>
    <row r="28" spans="2:14">
      <c r="B28" s="116">
        <v>20</v>
      </c>
      <c r="C28" s="136"/>
      <c r="D28" s="128"/>
      <c r="E28" s="128"/>
      <c r="F28" s="128"/>
      <c r="G28" s="128"/>
      <c r="H28" s="118"/>
      <c r="I28" s="110"/>
      <c r="J28" s="136"/>
      <c r="K28" s="128"/>
      <c r="L28" s="128"/>
      <c r="M28" s="130"/>
      <c r="N28" s="137"/>
    </row>
    <row r="29" spans="2:14">
      <c r="B29" s="116">
        <v>21</v>
      </c>
      <c r="C29" s="136"/>
      <c r="D29" s="130"/>
      <c r="E29" s="130"/>
      <c r="F29" s="128"/>
      <c r="G29" s="130"/>
      <c r="H29" s="118"/>
      <c r="I29" s="110"/>
      <c r="J29" s="260"/>
      <c r="K29" s="130"/>
      <c r="L29" s="130"/>
      <c r="M29" s="130"/>
      <c r="N29" s="131"/>
    </row>
    <row r="30" spans="2:14">
      <c r="B30" s="105">
        <v>22</v>
      </c>
      <c r="C30" s="136"/>
      <c r="D30" s="128"/>
      <c r="E30" s="128"/>
      <c r="F30" s="128"/>
      <c r="G30" s="128"/>
      <c r="H30" s="118"/>
      <c r="I30" s="110"/>
      <c r="J30" s="136"/>
      <c r="K30" s="128"/>
      <c r="L30" s="128"/>
      <c r="M30" s="128"/>
      <c r="N30" s="137"/>
    </row>
    <row r="31" spans="2:14">
      <c r="B31" s="105">
        <v>23</v>
      </c>
      <c r="C31" s="136"/>
      <c r="D31" s="128"/>
      <c r="E31" s="128"/>
      <c r="F31" s="128"/>
      <c r="G31" s="128"/>
      <c r="H31" s="118"/>
      <c r="I31" s="110"/>
      <c r="J31" s="136"/>
      <c r="K31" s="128"/>
      <c r="L31" s="128"/>
      <c r="M31" s="128"/>
      <c r="N31" s="137"/>
    </row>
    <row r="32" spans="2:14">
      <c r="B32" s="105">
        <v>24</v>
      </c>
      <c r="C32" s="136"/>
      <c r="D32" s="128"/>
      <c r="E32" s="128"/>
      <c r="F32" s="128"/>
      <c r="G32" s="128"/>
      <c r="H32" s="118"/>
      <c r="I32" s="110"/>
      <c r="J32" s="136"/>
      <c r="K32" s="128"/>
      <c r="L32" s="128"/>
      <c r="M32" s="128"/>
      <c r="N32" s="137"/>
    </row>
    <row r="33" spans="2:14">
      <c r="B33" s="116">
        <v>25</v>
      </c>
      <c r="C33" s="136"/>
      <c r="D33" s="128"/>
      <c r="E33" s="128"/>
      <c r="F33" s="128"/>
      <c r="G33" s="128"/>
      <c r="H33" s="118"/>
      <c r="I33" s="110"/>
      <c r="J33" s="136"/>
      <c r="K33" s="128"/>
      <c r="L33" s="128"/>
      <c r="M33" s="128"/>
      <c r="N33" s="137"/>
    </row>
    <row r="34" spans="2:14">
      <c r="B34" s="116">
        <v>26</v>
      </c>
      <c r="C34" s="136"/>
      <c r="D34" s="128"/>
      <c r="E34" s="128"/>
      <c r="F34" s="128"/>
      <c r="G34" s="128"/>
      <c r="H34" s="266"/>
      <c r="I34" s="110"/>
      <c r="J34" s="260"/>
      <c r="K34" s="128"/>
      <c r="L34" s="128"/>
      <c r="M34" s="128"/>
      <c r="N34" s="137"/>
    </row>
    <row r="35" spans="2:14" ht="15.75" thickBot="1">
      <c r="B35" s="212">
        <v>27</v>
      </c>
      <c r="C35" s="204"/>
      <c r="D35" s="146"/>
      <c r="E35" s="146"/>
      <c r="F35" s="146"/>
      <c r="G35" s="146"/>
      <c r="H35" s="168"/>
      <c r="I35" s="203"/>
      <c r="J35" s="204"/>
      <c r="K35" s="146"/>
      <c r="L35" s="146"/>
      <c r="M35" s="146"/>
      <c r="N35" s="170"/>
    </row>
    <row r="36" spans="2:14" ht="19.5" thickBot="1">
      <c r="B36" s="84"/>
      <c r="C36" s="84"/>
      <c r="D36" s="84"/>
      <c r="E36" s="84"/>
      <c r="F36" s="84"/>
      <c r="G36" s="84"/>
      <c r="H36" s="171" t="s">
        <v>94</v>
      </c>
      <c r="I36" s="173">
        <f t="shared" ref="I36:J36" si="0">SUM(I9:I35)</f>
        <v>0</v>
      </c>
      <c r="J36" s="98">
        <f t="shared" si="0"/>
        <v>0</v>
      </c>
      <c r="K36" s="84"/>
      <c r="L36" s="84"/>
      <c r="M36" s="84"/>
    </row>
    <row r="38" spans="2:14" ht="32.25" thickBot="1">
      <c r="B38" s="267" t="s">
        <v>68</v>
      </c>
      <c r="C38" s="268" t="s">
        <v>81</v>
      </c>
      <c r="D38" s="269" t="s">
        <v>95</v>
      </c>
      <c r="E38" s="270" t="s">
        <v>19</v>
      </c>
      <c r="F38" s="270" t="s">
        <v>71</v>
      </c>
      <c r="G38" s="271" t="s">
        <v>96</v>
      </c>
      <c r="H38" s="272" t="s">
        <v>97</v>
      </c>
    </row>
    <row r="39" spans="2:14" ht="77.25" thickBot="1">
      <c r="B39" s="122">
        <v>1</v>
      </c>
      <c r="C39" s="123" t="s">
        <v>134</v>
      </c>
      <c r="D39" s="124" t="s">
        <v>135</v>
      </c>
      <c r="E39" s="125" t="s">
        <v>85</v>
      </c>
      <c r="F39" s="125">
        <v>100</v>
      </c>
      <c r="G39" s="154">
        <f t="shared" ref="G39:G42" si="1">$E$3/$L$3</f>
        <v>0.18975332068311196</v>
      </c>
      <c r="H39" s="176" t="s">
        <v>137</v>
      </c>
    </row>
    <row r="40" spans="2:14" ht="63.75">
      <c r="B40" s="139">
        <v>2</v>
      </c>
      <c r="C40" s="135" t="s">
        <v>138</v>
      </c>
      <c r="D40" s="124" t="s">
        <v>135</v>
      </c>
      <c r="E40" s="117" t="s">
        <v>85</v>
      </c>
      <c r="F40" s="117">
        <v>100</v>
      </c>
      <c r="G40" s="156">
        <f t="shared" si="1"/>
        <v>0.18975332068311196</v>
      </c>
      <c r="H40" s="277" t="s">
        <v>125</v>
      </c>
    </row>
    <row r="41" spans="2:14" ht="76.5">
      <c r="B41" s="159">
        <v>3</v>
      </c>
      <c r="C41" s="159" t="s">
        <v>139</v>
      </c>
      <c r="D41" s="278" t="s">
        <v>140</v>
      </c>
      <c r="E41" s="161" t="s">
        <v>85</v>
      </c>
      <c r="F41" s="161">
        <v>100</v>
      </c>
      <c r="G41" s="163">
        <f t="shared" si="1"/>
        <v>0.18975332068311196</v>
      </c>
      <c r="H41" s="281" t="s">
        <v>141</v>
      </c>
    </row>
    <row r="42" spans="2:14" ht="102.75" thickBot="1">
      <c r="B42" s="144">
        <v>4</v>
      </c>
      <c r="C42" s="144" t="s">
        <v>142</v>
      </c>
      <c r="D42" s="145" t="s">
        <v>143</v>
      </c>
      <c r="E42" s="146" t="s">
        <v>85</v>
      </c>
      <c r="F42" s="146">
        <v>100</v>
      </c>
      <c r="G42" s="165">
        <f t="shared" si="1"/>
        <v>0.18975332068311196</v>
      </c>
      <c r="H42" s="191" t="s">
        <v>144</v>
      </c>
    </row>
    <row r="43" spans="2:14" ht="15.75" thickBot="1">
      <c r="B43" s="24"/>
      <c r="C43" s="24"/>
      <c r="D43" s="24"/>
      <c r="E43" s="24"/>
      <c r="F43" s="151" t="s">
        <v>94</v>
      </c>
      <c r="G43" s="153">
        <f>SUM(G39:G42)</f>
        <v>0.75901328273244784</v>
      </c>
      <c r="H43" s="24"/>
    </row>
    <row r="46" spans="2:14" ht="15.75" customHeight="1"/>
    <row r="47" spans="2:14" ht="15.75" customHeight="1"/>
    <row r="48" spans="2:14" ht="15.75" customHeight="1">
      <c r="C48" s="14"/>
    </row>
    <row r="49" spans="3:3" ht="15.75" customHeight="1">
      <c r="C49" s="285"/>
    </row>
    <row r="50" spans="3:3" ht="15.75" customHeight="1">
      <c r="C50" s="285"/>
    </row>
    <row r="51" spans="3:3" ht="15.75" customHeight="1"/>
    <row r="52" spans="3:3" ht="15.75" customHeight="1"/>
    <row r="53" spans="3:3" ht="15.75" customHeight="1"/>
    <row r="54" spans="3:3" ht="15.75" customHeight="1"/>
    <row r="55" spans="3:3" ht="15.75" customHeight="1"/>
    <row r="56" spans="3:3" ht="15.75" customHeight="1"/>
    <row r="57" spans="3:3" ht="15.75" customHeight="1"/>
    <row r="58" spans="3:3" ht="15.75" customHeight="1"/>
    <row r="59" spans="3:3" ht="15.75" customHeight="1"/>
    <row r="60" spans="3:3" ht="15.75" customHeight="1"/>
    <row r="61" spans="3:3" ht="15.75" customHeight="1"/>
    <row r="62" spans="3:3" ht="15.75" customHeight="1"/>
    <row r="63" spans="3:3" ht="15.75" customHeight="1"/>
    <row r="64" spans="3: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
    <mergeCell ref="C1:M1"/>
    <mergeCell ref="B7:I7"/>
    <mergeCell ref="J7:N7"/>
  </mergeCells>
  <hyperlinks>
    <hyperlink ref="H40" r:id="rId1"/>
    <hyperlink ref="H41" r:id="rId2"/>
  </hyperlinks>
  <pageMargins left="0.7" right="0.7" top="0.75" bottom="0.75" header="0" footer="0"/>
  <pageSetup paperSize="9" orientation="portrait" r:id="rId3"/>
  <drawing r:id="rId4"/>
  <legacy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M962"/>
  <sheetViews>
    <sheetView showGridLines="0" workbookViewId="0">
      <selection activeCell="C10" sqref="C10"/>
    </sheetView>
  </sheetViews>
  <sheetFormatPr baseColWidth="10" defaultColWidth="14.42578125" defaultRowHeight="15" customHeight="1"/>
  <cols>
    <col min="1" max="1" width="5.28515625" customWidth="1"/>
    <col min="2" max="2" width="3" customWidth="1"/>
    <col min="3" max="3" width="29" customWidth="1"/>
    <col min="4" max="4" width="25.140625" customWidth="1"/>
    <col min="5" max="5" width="25.28515625" customWidth="1"/>
    <col min="6" max="6" width="22.7109375" customWidth="1"/>
    <col min="7" max="7" width="18" customWidth="1"/>
    <col min="8" max="8" width="16.7109375" customWidth="1"/>
    <col min="9" max="9" width="16.7109375" style="346" customWidth="1"/>
    <col min="10" max="10" width="23" style="346" customWidth="1"/>
    <col min="11" max="11" width="9.5703125" customWidth="1"/>
    <col min="12" max="12" width="55.5703125" customWidth="1"/>
    <col min="13" max="13" width="21.85546875" customWidth="1"/>
  </cols>
  <sheetData>
    <row r="1" spans="1:13" ht="51.75" customHeight="1" thickBot="1">
      <c r="A1" s="24"/>
      <c r="C1" s="728" t="s">
        <v>127</v>
      </c>
      <c r="D1" s="640"/>
      <c r="E1" s="640"/>
      <c r="F1" s="640"/>
      <c r="G1" s="640"/>
      <c r="H1" s="640"/>
      <c r="I1" s="640"/>
      <c r="J1" s="640"/>
      <c r="K1" s="640"/>
      <c r="L1" s="640"/>
      <c r="M1" s="640"/>
    </row>
    <row r="2" spans="1:13" ht="19.5" customHeight="1" thickBot="1">
      <c r="A2" s="24"/>
      <c r="B2" s="104"/>
      <c r="C2" s="104"/>
      <c r="D2" s="89" t="s">
        <v>62</v>
      </c>
      <c r="E2" s="252">
        <f>100/17</f>
        <v>5.882352941176471</v>
      </c>
      <c r="F2" s="104"/>
      <c r="G2" s="104"/>
      <c r="H2" s="104"/>
      <c r="I2" s="104"/>
      <c r="J2" s="104"/>
      <c r="K2" s="104"/>
      <c r="L2" s="92" t="s">
        <v>76</v>
      </c>
      <c r="M2" s="250">
        <v>30</v>
      </c>
    </row>
    <row r="3" spans="1:13" ht="21" customHeight="1" thickBot="1">
      <c r="A3" s="24"/>
      <c r="B3" s="104"/>
      <c r="C3" s="104"/>
      <c r="D3" s="89" t="s">
        <v>18</v>
      </c>
      <c r="E3" s="252">
        <f>+M3*E2/M2</f>
        <v>5.4901960784313726</v>
      </c>
      <c r="L3" s="95" t="s">
        <v>78</v>
      </c>
      <c r="M3" s="250">
        <f>+M2-M4</f>
        <v>28</v>
      </c>
    </row>
    <row r="4" spans="1:13" ht="27" customHeight="1" thickBot="1">
      <c r="A4" s="24"/>
      <c r="B4" s="104"/>
      <c r="C4" s="104"/>
      <c r="D4" s="89" t="s">
        <v>19</v>
      </c>
      <c r="E4" s="253" t="str">
        <f>Resp.!J17</f>
        <v>Grupo de Planeación</v>
      </c>
      <c r="L4" s="98" t="s">
        <v>80</v>
      </c>
      <c r="M4" s="250">
        <v>2</v>
      </c>
    </row>
    <row r="5" spans="1:13" ht="15" customHeight="1">
      <c r="D5" s="565" t="s">
        <v>1168</v>
      </c>
      <c r="E5" s="566">
        <f>+E2-E3</f>
        <v>0.39215686274509842</v>
      </c>
    </row>
    <row r="6" spans="1:13" s="346" customFormat="1" ht="15" customHeight="1">
      <c r="D6" s="564"/>
      <c r="G6" s="399"/>
      <c r="H6" s="399"/>
    </row>
    <row r="7" spans="1:13" s="346" customFormat="1" ht="15" customHeight="1" thickBot="1">
      <c r="G7" s="399"/>
    </row>
    <row r="8" spans="1:13" ht="19.5" customHeight="1" thickBot="1">
      <c r="B8" s="729" t="s">
        <v>66</v>
      </c>
      <c r="C8" s="730"/>
      <c r="D8" s="730"/>
      <c r="E8" s="730"/>
      <c r="F8" s="730"/>
      <c r="G8" s="730"/>
      <c r="H8" s="730"/>
      <c r="I8" s="730"/>
      <c r="J8" s="730"/>
      <c r="K8" s="731"/>
      <c r="L8" s="729" t="s">
        <v>75</v>
      </c>
      <c r="M8" s="730"/>
    </row>
    <row r="9" spans="1:13" ht="60" customHeight="1" thickBot="1">
      <c r="B9" s="257" t="s">
        <v>68</v>
      </c>
      <c r="C9" s="412" t="s">
        <v>608</v>
      </c>
      <c r="D9" s="413" t="s">
        <v>574</v>
      </c>
      <c r="E9" s="413" t="s">
        <v>609</v>
      </c>
      <c r="F9" s="413" t="s">
        <v>576</v>
      </c>
      <c r="G9" s="413" t="s">
        <v>594</v>
      </c>
      <c r="H9" s="414" t="s">
        <v>591</v>
      </c>
      <c r="I9" s="414" t="s">
        <v>592</v>
      </c>
      <c r="J9" s="414" t="s">
        <v>593</v>
      </c>
      <c r="K9" s="258" t="s">
        <v>82</v>
      </c>
      <c r="L9" s="181" t="s">
        <v>75</v>
      </c>
      <c r="M9" s="410" t="s">
        <v>595</v>
      </c>
    </row>
    <row r="10" spans="1:13" ht="108" customHeight="1">
      <c r="B10" s="208">
        <v>1</v>
      </c>
      <c r="C10" s="350" t="s">
        <v>130</v>
      </c>
      <c r="D10" s="352" t="s">
        <v>630</v>
      </c>
      <c r="E10" s="351" t="s">
        <v>631</v>
      </c>
      <c r="F10" s="400" t="s">
        <v>577</v>
      </c>
      <c r="G10" s="350" t="s">
        <v>578</v>
      </c>
      <c r="H10" s="355">
        <v>43648</v>
      </c>
      <c r="I10" s="542">
        <v>43814</v>
      </c>
      <c r="J10" s="350" t="s">
        <v>633</v>
      </c>
      <c r="K10" s="210">
        <v>0.2</v>
      </c>
      <c r="L10" s="492" t="s">
        <v>927</v>
      </c>
      <c r="M10" s="552" t="s">
        <v>700</v>
      </c>
    </row>
    <row r="11" spans="1:13" ht="153.75" thickBot="1">
      <c r="B11" s="167">
        <v>2</v>
      </c>
      <c r="C11" s="350" t="s">
        <v>132</v>
      </c>
      <c r="D11" s="352" t="s">
        <v>632</v>
      </c>
      <c r="E11" s="351" t="s">
        <v>631</v>
      </c>
      <c r="F11" s="400" t="s">
        <v>577</v>
      </c>
      <c r="G11" s="350" t="s">
        <v>578</v>
      </c>
      <c r="H11" s="355">
        <v>43648</v>
      </c>
      <c r="I11" s="542">
        <v>43814</v>
      </c>
      <c r="J11" s="350" t="s">
        <v>928</v>
      </c>
      <c r="K11" s="237">
        <v>0.19</v>
      </c>
      <c r="L11" s="490" t="s">
        <v>929</v>
      </c>
      <c r="M11" s="552" t="s">
        <v>700</v>
      </c>
    </row>
    <row r="12" spans="1:13" ht="19.5" thickBot="1">
      <c r="B12" s="84"/>
      <c r="C12" s="84"/>
      <c r="D12" s="84"/>
      <c r="E12" s="84"/>
      <c r="F12" s="84"/>
      <c r="G12" s="84"/>
      <c r="J12" s="171" t="s">
        <v>94</v>
      </c>
      <c r="K12" s="415">
        <f>SUM(K10:K11)</f>
        <v>0.39</v>
      </c>
      <c r="L12" s="84"/>
      <c r="M12" s="84"/>
    </row>
    <row r="14" spans="1:13" ht="15.75" customHeight="1"/>
    <row r="15" spans="1:13" ht="15.75" customHeight="1"/>
    <row r="16" spans="1:13"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sheetData>
  <mergeCells count="3">
    <mergeCell ref="C1:M1"/>
    <mergeCell ref="B8:K8"/>
    <mergeCell ref="L8:M8"/>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W978"/>
  <sheetViews>
    <sheetView showGridLines="0" topLeftCell="F1" workbookViewId="0">
      <selection activeCell="C10" sqref="C10:C11"/>
    </sheetView>
  </sheetViews>
  <sheetFormatPr baseColWidth="10" defaultColWidth="14.42578125" defaultRowHeight="15" customHeight="1"/>
  <cols>
    <col min="1" max="1" width="4.85546875" customWidth="1"/>
    <col min="2" max="2" width="3" customWidth="1"/>
    <col min="3" max="3" width="29.28515625" customWidth="1"/>
    <col min="4" max="4" width="24.85546875" customWidth="1"/>
    <col min="5" max="5" width="39.42578125" customWidth="1"/>
    <col min="6" max="6" width="16" customWidth="1"/>
    <col min="7" max="7" width="25.140625" customWidth="1"/>
    <col min="8" max="8" width="17.140625" customWidth="1"/>
    <col min="9" max="9" width="19" customWidth="1"/>
    <col min="10" max="10" width="49.7109375" style="346" customWidth="1"/>
    <col min="11" max="11" width="15.140625" style="346" customWidth="1"/>
    <col min="12" max="12" width="40.85546875" customWidth="1"/>
    <col min="13" max="13" width="27.85546875" customWidth="1"/>
    <col min="14" max="23" width="10.7109375" customWidth="1"/>
  </cols>
  <sheetData>
    <row r="1" spans="1:23">
      <c r="E1" s="54"/>
      <c r="I1" s="261"/>
      <c r="J1" s="261"/>
      <c r="K1" s="261"/>
    </row>
    <row r="2" spans="1:23" ht="44.25" customHeight="1" thickBot="1">
      <c r="A2" s="24"/>
      <c r="C2" s="732" t="s">
        <v>129</v>
      </c>
      <c r="D2" s="640"/>
      <c r="E2" s="640"/>
      <c r="F2" s="640"/>
      <c r="G2" s="640"/>
      <c r="H2" s="640"/>
      <c r="I2" s="640"/>
      <c r="J2" s="640"/>
      <c r="K2" s="640"/>
      <c r="L2" s="640"/>
      <c r="M2" s="640"/>
    </row>
    <row r="3" spans="1:23" ht="21" customHeight="1" thickBot="1">
      <c r="A3" s="24"/>
      <c r="B3" s="104"/>
      <c r="C3" s="104"/>
      <c r="D3" s="89" t="s">
        <v>62</v>
      </c>
      <c r="E3" s="264">
        <f>100/17</f>
        <v>5.882352941176471</v>
      </c>
      <c r="F3" s="104"/>
      <c r="G3" s="104"/>
      <c r="H3" s="104"/>
      <c r="I3" s="262"/>
      <c r="J3" s="262"/>
      <c r="K3" s="262"/>
      <c r="L3" s="92" t="s">
        <v>76</v>
      </c>
      <c r="M3" s="263">
        <v>28</v>
      </c>
    </row>
    <row r="4" spans="1:23" ht="20.25" customHeight="1" thickBot="1">
      <c r="A4" s="24"/>
      <c r="B4" s="104"/>
      <c r="C4" s="104"/>
      <c r="D4" s="89" t="s">
        <v>18</v>
      </c>
      <c r="E4" s="264">
        <f>+M4*E3/M3</f>
        <v>3.3613445378151261</v>
      </c>
      <c r="I4" s="261"/>
      <c r="J4" s="261"/>
      <c r="K4" s="261"/>
      <c r="L4" s="95" t="s">
        <v>78</v>
      </c>
      <c r="M4" s="263">
        <f>+M3-M5</f>
        <v>16</v>
      </c>
    </row>
    <row r="5" spans="1:23" ht="39.75" customHeight="1" thickBot="1">
      <c r="A5" s="24"/>
      <c r="B5" s="104"/>
      <c r="C5" s="104"/>
      <c r="D5" s="89" t="s">
        <v>131</v>
      </c>
      <c r="E5" s="265" t="str">
        <f>Resp.!J18</f>
        <v>Grupo de Servicios Administrativos</v>
      </c>
      <c r="F5" s="399"/>
      <c r="H5" s="399"/>
      <c r="I5" s="261"/>
      <c r="J5" s="261"/>
      <c r="K5" s="261"/>
      <c r="L5" s="98" t="s">
        <v>80</v>
      </c>
      <c r="M5" s="263">
        <v>12</v>
      </c>
    </row>
    <row r="6" spans="1:23">
      <c r="E6" s="54"/>
      <c r="F6" s="399"/>
      <c r="H6" s="399"/>
      <c r="I6" s="261"/>
      <c r="J6" s="261"/>
      <c r="K6" s="261"/>
    </row>
    <row r="7" spans="1:23" s="346" customFormat="1">
      <c r="E7" s="347"/>
      <c r="I7" s="261"/>
      <c r="J7" s="261"/>
      <c r="K7" s="261"/>
    </row>
    <row r="8" spans="1:23" ht="19.5" customHeight="1">
      <c r="B8" s="733" t="s">
        <v>66</v>
      </c>
      <c r="C8" s="734"/>
      <c r="D8" s="734"/>
      <c r="E8" s="734"/>
      <c r="F8" s="734"/>
      <c r="G8" s="734"/>
      <c r="H8" s="734"/>
      <c r="I8" s="734"/>
      <c r="J8" s="735"/>
      <c r="K8" s="420"/>
      <c r="L8" s="664" t="s">
        <v>67</v>
      </c>
      <c r="M8" s="668"/>
    </row>
    <row r="9" spans="1:23" ht="31.5" customHeight="1">
      <c r="B9" s="416" t="s">
        <v>68</v>
      </c>
      <c r="C9" s="417" t="s">
        <v>608</v>
      </c>
      <c r="D9" s="417" t="s">
        <v>574</v>
      </c>
      <c r="E9" s="417" t="s">
        <v>609</v>
      </c>
      <c r="F9" s="417" t="s">
        <v>576</v>
      </c>
      <c r="G9" s="417" t="s">
        <v>594</v>
      </c>
      <c r="H9" s="417" t="s">
        <v>591</v>
      </c>
      <c r="I9" s="417" t="s">
        <v>592</v>
      </c>
      <c r="J9" s="417" t="s">
        <v>593</v>
      </c>
      <c r="K9" s="417" t="s">
        <v>82</v>
      </c>
      <c r="L9" s="392" t="s">
        <v>75</v>
      </c>
      <c r="M9" s="393" t="s">
        <v>595</v>
      </c>
    </row>
    <row r="10" spans="1:23" ht="75" customHeight="1">
      <c r="A10" s="261"/>
      <c r="B10" s="740">
        <v>1</v>
      </c>
      <c r="C10" s="684" t="s">
        <v>634</v>
      </c>
      <c r="D10" s="684" t="s">
        <v>635</v>
      </c>
      <c r="E10" s="684" t="s">
        <v>636</v>
      </c>
      <c r="F10" s="684" t="s">
        <v>577</v>
      </c>
      <c r="G10" s="736" t="s">
        <v>649</v>
      </c>
      <c r="H10" s="547">
        <v>43631</v>
      </c>
      <c r="I10" s="548">
        <v>43830</v>
      </c>
      <c r="J10" s="353" t="s">
        <v>650</v>
      </c>
      <c r="K10" s="419">
        <v>0.23</v>
      </c>
      <c r="L10" s="495" t="s">
        <v>937</v>
      </c>
      <c r="M10" s="419" t="s">
        <v>700</v>
      </c>
      <c r="N10" s="261"/>
      <c r="O10" s="261"/>
      <c r="P10" s="261"/>
      <c r="Q10" s="261"/>
      <c r="R10" s="261"/>
      <c r="S10" s="261"/>
      <c r="T10" s="261"/>
      <c r="U10" s="261"/>
      <c r="V10" s="261"/>
      <c r="W10" s="261"/>
    </row>
    <row r="11" spans="1:23" s="346" customFormat="1" ht="75" customHeight="1">
      <c r="A11" s="261"/>
      <c r="B11" s="741"/>
      <c r="C11" s="685"/>
      <c r="D11" s="685"/>
      <c r="E11" s="685"/>
      <c r="F11" s="685"/>
      <c r="G11" s="737"/>
      <c r="H11" s="547">
        <v>43631</v>
      </c>
      <c r="I11" s="548">
        <v>43830</v>
      </c>
      <c r="J11" s="353" t="s">
        <v>651</v>
      </c>
      <c r="K11" s="419">
        <v>0.23</v>
      </c>
      <c r="L11" s="514" t="s">
        <v>937</v>
      </c>
      <c r="M11" s="419" t="s">
        <v>700</v>
      </c>
      <c r="N11" s="261"/>
      <c r="O11" s="261"/>
      <c r="P11" s="261"/>
      <c r="Q11" s="261"/>
      <c r="R11" s="261"/>
      <c r="S11" s="261"/>
      <c r="T11" s="261"/>
      <c r="U11" s="261"/>
      <c r="V11" s="261"/>
      <c r="W11" s="261"/>
    </row>
    <row r="12" spans="1:23" ht="38.25">
      <c r="B12" s="722">
        <v>2</v>
      </c>
      <c r="C12" s="684" t="s">
        <v>637</v>
      </c>
      <c r="D12" s="684" t="s">
        <v>638</v>
      </c>
      <c r="E12" s="684" t="s">
        <v>639</v>
      </c>
      <c r="F12" s="707" t="s">
        <v>640</v>
      </c>
      <c r="G12" s="736" t="s">
        <v>649</v>
      </c>
      <c r="H12" s="738">
        <v>43631</v>
      </c>
      <c r="I12" s="548">
        <v>43830</v>
      </c>
      <c r="J12" s="353" t="s">
        <v>652</v>
      </c>
      <c r="K12" s="419">
        <v>0.23</v>
      </c>
      <c r="L12" s="514" t="s">
        <v>1011</v>
      </c>
      <c r="M12" s="419" t="s">
        <v>700</v>
      </c>
    </row>
    <row r="13" spans="1:23" s="346" customFormat="1" ht="25.5">
      <c r="B13" s="723"/>
      <c r="C13" s="685"/>
      <c r="D13" s="685"/>
      <c r="E13" s="685"/>
      <c r="F13" s="708"/>
      <c r="G13" s="737"/>
      <c r="H13" s="739"/>
      <c r="I13" s="548">
        <v>43830</v>
      </c>
      <c r="J13" s="353" t="s">
        <v>653</v>
      </c>
      <c r="K13" s="419">
        <v>0.23</v>
      </c>
      <c r="L13" s="514" t="s">
        <v>937</v>
      </c>
      <c r="M13" s="419" t="s">
        <v>700</v>
      </c>
    </row>
    <row r="14" spans="1:23" ht="38.25" customHeight="1">
      <c r="B14" s="722">
        <v>3</v>
      </c>
      <c r="C14" s="684" t="s">
        <v>641</v>
      </c>
      <c r="D14" s="684" t="s">
        <v>642</v>
      </c>
      <c r="E14" s="684" t="s">
        <v>643</v>
      </c>
      <c r="F14" s="707" t="s">
        <v>644</v>
      </c>
      <c r="G14" s="736" t="s">
        <v>649</v>
      </c>
      <c r="H14" s="738">
        <v>43631</v>
      </c>
      <c r="I14" s="548">
        <v>43830</v>
      </c>
      <c r="J14" s="353" t="s">
        <v>654</v>
      </c>
      <c r="K14" s="419">
        <v>0.23</v>
      </c>
      <c r="L14" s="514" t="s">
        <v>1012</v>
      </c>
      <c r="M14" s="419" t="s">
        <v>700</v>
      </c>
    </row>
    <row r="15" spans="1:23" s="346" customFormat="1">
      <c r="B15" s="723"/>
      <c r="C15" s="685"/>
      <c r="D15" s="685"/>
      <c r="E15" s="685"/>
      <c r="F15" s="708"/>
      <c r="G15" s="737"/>
      <c r="H15" s="739"/>
      <c r="I15" s="548">
        <v>43830</v>
      </c>
      <c r="J15" s="353" t="s">
        <v>655</v>
      </c>
      <c r="K15" s="419">
        <v>0.23</v>
      </c>
      <c r="L15" s="514" t="s">
        <v>937</v>
      </c>
      <c r="M15" s="419" t="s">
        <v>700</v>
      </c>
    </row>
    <row r="16" spans="1:23" ht="51" customHeight="1">
      <c r="B16" s="722">
        <v>4</v>
      </c>
      <c r="C16" s="684" t="s">
        <v>645</v>
      </c>
      <c r="D16" s="684" t="s">
        <v>646</v>
      </c>
      <c r="E16" s="684" t="s">
        <v>647</v>
      </c>
      <c r="F16" s="707" t="s">
        <v>648</v>
      </c>
      <c r="G16" s="736" t="s">
        <v>649</v>
      </c>
      <c r="H16" s="738">
        <v>43631</v>
      </c>
      <c r="I16" s="548">
        <v>43830</v>
      </c>
      <c r="J16" s="353" t="s">
        <v>656</v>
      </c>
      <c r="K16" s="419">
        <v>0.23</v>
      </c>
      <c r="L16" s="514" t="s">
        <v>937</v>
      </c>
      <c r="M16" s="419" t="s">
        <v>700</v>
      </c>
    </row>
    <row r="17" spans="2:13" ht="25.5">
      <c r="B17" s="723"/>
      <c r="C17" s="685"/>
      <c r="D17" s="685"/>
      <c r="E17" s="685"/>
      <c r="F17" s="708"/>
      <c r="G17" s="737"/>
      <c r="H17" s="739"/>
      <c r="I17" s="548">
        <v>43830</v>
      </c>
      <c r="J17" s="353" t="s">
        <v>657</v>
      </c>
      <c r="K17" s="419">
        <v>0.23</v>
      </c>
      <c r="L17" s="514" t="s">
        <v>1013</v>
      </c>
      <c r="M17" s="419" t="s">
        <v>700</v>
      </c>
    </row>
    <row r="18" spans="2:13" s="488" customFormat="1" ht="153" customHeight="1">
      <c r="B18" s="747">
        <v>5</v>
      </c>
      <c r="C18" s="684" t="s">
        <v>931</v>
      </c>
      <c r="D18" s="684" t="s">
        <v>932</v>
      </c>
      <c r="E18" s="684" t="s">
        <v>933</v>
      </c>
      <c r="F18" s="705" t="s">
        <v>577</v>
      </c>
      <c r="G18" s="744" t="s">
        <v>649</v>
      </c>
      <c r="H18" s="418">
        <v>43452</v>
      </c>
      <c r="I18" s="543">
        <v>43815</v>
      </c>
      <c r="J18" s="495" t="s">
        <v>934</v>
      </c>
      <c r="K18" s="419">
        <v>0.23</v>
      </c>
      <c r="L18" s="514" t="s">
        <v>930</v>
      </c>
      <c r="M18" s="419" t="s">
        <v>700</v>
      </c>
    </row>
    <row r="19" spans="2:13" s="488" customFormat="1" ht="51">
      <c r="B19" s="748"/>
      <c r="C19" s="706"/>
      <c r="D19" s="706"/>
      <c r="E19" s="706"/>
      <c r="F19" s="742"/>
      <c r="G19" s="745"/>
      <c r="H19" s="418">
        <v>43452</v>
      </c>
      <c r="I19" s="543">
        <v>43815</v>
      </c>
      <c r="J19" s="495" t="s">
        <v>935</v>
      </c>
      <c r="K19" s="419">
        <v>0.23</v>
      </c>
      <c r="L19" s="514" t="s">
        <v>937</v>
      </c>
      <c r="M19" s="419" t="s">
        <v>700</v>
      </c>
    </row>
    <row r="20" spans="2:13" s="488" customFormat="1" ht="25.5">
      <c r="B20" s="749"/>
      <c r="C20" s="685"/>
      <c r="D20" s="685"/>
      <c r="E20" s="685"/>
      <c r="F20" s="743"/>
      <c r="G20" s="746"/>
      <c r="H20" s="418">
        <v>43452</v>
      </c>
      <c r="I20" s="543">
        <v>43815</v>
      </c>
      <c r="J20" s="495" t="s">
        <v>936</v>
      </c>
      <c r="K20" s="419">
        <v>0.22</v>
      </c>
      <c r="L20" s="514" t="s">
        <v>937</v>
      </c>
      <c r="M20" s="419" t="s">
        <v>700</v>
      </c>
    </row>
    <row r="21" spans="2:13" ht="15.75" customHeight="1" thickBot="1">
      <c r="B21" s="397"/>
      <c r="C21" s="397"/>
      <c r="D21" s="397"/>
      <c r="E21" s="397"/>
      <c r="F21" s="397"/>
      <c r="G21" s="397"/>
      <c r="J21" s="171" t="s">
        <v>94</v>
      </c>
      <c r="K21" s="171">
        <f>SUM(K10:K20)</f>
        <v>2.5200000000000005</v>
      </c>
      <c r="L21" s="358"/>
      <c r="M21" s="397"/>
    </row>
    <row r="22" spans="2:13" ht="15.75" customHeight="1">
      <c r="E22" s="54"/>
      <c r="I22" s="261"/>
      <c r="J22" s="261"/>
      <c r="K22" s="261"/>
    </row>
    <row r="23" spans="2:13" ht="15.75" customHeight="1">
      <c r="E23" s="54"/>
      <c r="I23" s="261"/>
      <c r="J23" s="261"/>
      <c r="K23" s="261"/>
    </row>
    <row r="24" spans="2:13" ht="15.75" customHeight="1">
      <c r="E24" s="54"/>
      <c r="I24" s="261"/>
      <c r="J24" s="261"/>
      <c r="K24" s="261"/>
    </row>
    <row r="25" spans="2:13" ht="15.75" customHeight="1">
      <c r="E25" s="54"/>
      <c r="I25" s="261"/>
      <c r="J25" s="261"/>
      <c r="K25" s="261"/>
    </row>
    <row r="26" spans="2:13" ht="15.75" customHeight="1">
      <c r="E26" s="54"/>
      <c r="I26" s="261"/>
      <c r="J26" s="261"/>
      <c r="K26" s="261"/>
    </row>
    <row r="27" spans="2:13" ht="15.75" customHeight="1">
      <c r="E27" s="54"/>
      <c r="I27" s="261"/>
      <c r="J27" s="261"/>
      <c r="K27" s="261"/>
    </row>
    <row r="28" spans="2:13" ht="15.75" customHeight="1">
      <c r="E28" s="54"/>
      <c r="I28" s="261"/>
      <c r="J28" s="261"/>
      <c r="K28" s="261"/>
    </row>
    <row r="29" spans="2:13" ht="15.75" customHeight="1">
      <c r="E29" s="54"/>
      <c r="I29" s="261"/>
      <c r="J29" s="261"/>
      <c r="K29" s="261"/>
    </row>
    <row r="30" spans="2:13" ht="15.75" customHeight="1">
      <c r="E30" s="54"/>
      <c r="I30" s="261"/>
      <c r="J30" s="261"/>
      <c r="K30" s="261"/>
    </row>
    <row r="31" spans="2:13" ht="15.75" customHeight="1">
      <c r="E31" s="54"/>
      <c r="I31" s="261"/>
      <c r="J31" s="261"/>
      <c r="K31" s="261"/>
    </row>
    <row r="32" spans="2:13" ht="15.75" customHeight="1">
      <c r="E32" s="54"/>
      <c r="I32" s="261"/>
      <c r="J32" s="261"/>
      <c r="K32" s="261"/>
    </row>
    <row r="33" spans="5:11" ht="15.75" customHeight="1">
      <c r="E33" s="54"/>
      <c r="I33" s="261"/>
      <c r="J33" s="261"/>
      <c r="K33" s="261"/>
    </row>
    <row r="34" spans="5:11" ht="15.75" customHeight="1">
      <c r="E34" s="54"/>
      <c r="I34" s="261"/>
      <c r="J34" s="261"/>
      <c r="K34" s="261"/>
    </row>
    <row r="35" spans="5:11" ht="15.75" customHeight="1">
      <c r="E35" s="54"/>
      <c r="I35" s="261"/>
      <c r="J35" s="261"/>
      <c r="K35" s="261"/>
    </row>
    <row r="36" spans="5:11" ht="15.75" customHeight="1">
      <c r="E36" s="54"/>
      <c r="I36" s="261"/>
      <c r="J36" s="261"/>
      <c r="K36" s="261"/>
    </row>
    <row r="37" spans="5:11" ht="15.75" customHeight="1">
      <c r="E37" s="54"/>
      <c r="I37" s="261"/>
      <c r="J37" s="261"/>
      <c r="K37" s="261"/>
    </row>
    <row r="38" spans="5:11" ht="15.75" customHeight="1">
      <c r="E38" s="54"/>
      <c r="I38" s="261"/>
      <c r="J38" s="261"/>
      <c r="K38" s="261"/>
    </row>
    <row r="39" spans="5:11" ht="15.75" customHeight="1">
      <c r="E39" s="54"/>
      <c r="I39" s="261"/>
      <c r="J39" s="261"/>
      <c r="K39" s="261"/>
    </row>
    <row r="40" spans="5:11" ht="15.75" customHeight="1">
      <c r="E40" s="54"/>
      <c r="I40" s="261"/>
      <c r="J40" s="261"/>
      <c r="K40" s="261"/>
    </row>
    <row r="41" spans="5:11" ht="15.75" customHeight="1">
      <c r="E41" s="54"/>
      <c r="I41" s="261"/>
      <c r="J41" s="261"/>
      <c r="K41" s="261"/>
    </row>
    <row r="42" spans="5:11" ht="15.75" customHeight="1">
      <c r="E42" s="54"/>
      <c r="I42" s="261"/>
      <c r="J42" s="261"/>
      <c r="K42" s="261"/>
    </row>
    <row r="43" spans="5:11" ht="15.75" customHeight="1">
      <c r="E43" s="54"/>
      <c r="I43" s="261"/>
      <c r="J43" s="261"/>
      <c r="K43" s="261"/>
    </row>
    <row r="44" spans="5:11" ht="15.75" customHeight="1">
      <c r="E44" s="54"/>
      <c r="I44" s="261"/>
      <c r="J44" s="261"/>
      <c r="K44" s="261"/>
    </row>
    <row r="45" spans="5:11" ht="15.75" customHeight="1">
      <c r="E45" s="54"/>
      <c r="I45" s="261"/>
      <c r="J45" s="261"/>
      <c r="K45" s="261"/>
    </row>
    <row r="46" spans="5:11" ht="15.75" customHeight="1">
      <c r="E46" s="54"/>
      <c r="I46" s="261"/>
      <c r="J46" s="261"/>
      <c r="K46" s="261"/>
    </row>
    <row r="47" spans="5:11" ht="15.75" customHeight="1">
      <c r="E47" s="54"/>
      <c r="I47" s="261"/>
      <c r="J47" s="261"/>
      <c r="K47" s="261"/>
    </row>
    <row r="48" spans="5:11" ht="15.75" customHeight="1">
      <c r="E48" s="54"/>
      <c r="I48" s="261"/>
      <c r="J48" s="261"/>
      <c r="K48" s="261"/>
    </row>
    <row r="49" spans="5:11" ht="15.75" customHeight="1">
      <c r="E49" s="54"/>
      <c r="I49" s="261"/>
      <c r="J49" s="261"/>
      <c r="K49" s="261"/>
    </row>
    <row r="50" spans="5:11" ht="15.75" customHeight="1">
      <c r="E50" s="54"/>
      <c r="I50" s="261"/>
      <c r="J50" s="261"/>
      <c r="K50" s="261"/>
    </row>
    <row r="51" spans="5:11" ht="15.75" customHeight="1">
      <c r="E51" s="54"/>
      <c r="I51" s="261"/>
      <c r="J51" s="261"/>
      <c r="K51" s="261"/>
    </row>
    <row r="52" spans="5:11" ht="15.75" customHeight="1">
      <c r="E52" s="54"/>
      <c r="I52" s="261"/>
      <c r="J52" s="261"/>
      <c r="K52" s="261"/>
    </row>
    <row r="53" spans="5:11" ht="15.75" customHeight="1">
      <c r="E53" s="54"/>
      <c r="I53" s="261"/>
      <c r="J53" s="261"/>
      <c r="K53" s="261"/>
    </row>
    <row r="54" spans="5:11" ht="15.75" customHeight="1">
      <c r="E54" s="54"/>
      <c r="I54" s="261"/>
      <c r="J54" s="261"/>
      <c r="K54" s="261"/>
    </row>
    <row r="55" spans="5:11" ht="15.75" customHeight="1">
      <c r="E55" s="54"/>
      <c r="I55" s="261"/>
      <c r="J55" s="261"/>
      <c r="K55" s="261"/>
    </row>
    <row r="56" spans="5:11" ht="15.75" customHeight="1">
      <c r="E56" s="54"/>
      <c r="I56" s="261"/>
      <c r="J56" s="261"/>
      <c r="K56" s="261"/>
    </row>
    <row r="57" spans="5:11" ht="15.75" customHeight="1">
      <c r="E57" s="54"/>
      <c r="I57" s="261"/>
      <c r="J57" s="261"/>
      <c r="K57" s="261"/>
    </row>
    <row r="58" spans="5:11" ht="15.75" customHeight="1">
      <c r="E58" s="54"/>
      <c r="I58" s="261"/>
      <c r="J58" s="261"/>
      <c r="K58" s="261"/>
    </row>
    <row r="59" spans="5:11" ht="15.75" customHeight="1">
      <c r="E59" s="54"/>
      <c r="I59" s="261"/>
      <c r="J59" s="261"/>
      <c r="K59" s="261"/>
    </row>
    <row r="60" spans="5:11" ht="15.75" customHeight="1">
      <c r="E60" s="54"/>
      <c r="I60" s="261"/>
      <c r="J60" s="261"/>
      <c r="K60" s="261"/>
    </row>
    <row r="61" spans="5:11" ht="15.75" customHeight="1">
      <c r="E61" s="54"/>
      <c r="I61" s="261"/>
      <c r="J61" s="261"/>
      <c r="K61" s="261"/>
    </row>
    <row r="62" spans="5:11" ht="15.75" customHeight="1">
      <c r="E62" s="54"/>
      <c r="I62" s="261"/>
      <c r="J62" s="261"/>
      <c r="K62" s="261"/>
    </row>
    <row r="63" spans="5:11" ht="15.75" customHeight="1">
      <c r="E63" s="54"/>
      <c r="I63" s="261"/>
      <c r="J63" s="261"/>
      <c r="K63" s="261"/>
    </row>
    <row r="64" spans="5:11" ht="15.75" customHeight="1">
      <c r="E64" s="54"/>
      <c r="I64" s="261"/>
      <c r="J64" s="261"/>
      <c r="K64" s="261"/>
    </row>
    <row r="65" spans="5:11" ht="15.75" customHeight="1">
      <c r="E65" s="54"/>
      <c r="I65" s="261"/>
      <c r="J65" s="261"/>
      <c r="K65" s="261"/>
    </row>
    <row r="66" spans="5:11" ht="15.75" customHeight="1">
      <c r="E66" s="54"/>
      <c r="I66" s="261"/>
      <c r="J66" s="261"/>
      <c r="K66" s="261"/>
    </row>
    <row r="67" spans="5:11" ht="15.75" customHeight="1">
      <c r="E67" s="54"/>
      <c r="I67" s="261"/>
      <c r="J67" s="261"/>
      <c r="K67" s="261"/>
    </row>
    <row r="68" spans="5:11" ht="15.75" customHeight="1">
      <c r="E68" s="54"/>
      <c r="I68" s="261"/>
      <c r="J68" s="261"/>
      <c r="K68" s="261"/>
    </row>
    <row r="69" spans="5:11" ht="15.75" customHeight="1">
      <c r="E69" s="54"/>
      <c r="I69" s="261"/>
      <c r="J69" s="261"/>
      <c r="K69" s="261"/>
    </row>
    <row r="70" spans="5:11" ht="15.75" customHeight="1">
      <c r="E70" s="54"/>
      <c r="I70" s="261"/>
      <c r="J70" s="261"/>
      <c r="K70" s="261"/>
    </row>
    <row r="71" spans="5:11" ht="15.75" customHeight="1">
      <c r="E71" s="54"/>
      <c r="I71" s="261"/>
      <c r="J71" s="261"/>
      <c r="K71" s="261"/>
    </row>
    <row r="72" spans="5:11" ht="15.75" customHeight="1">
      <c r="E72" s="54"/>
      <c r="I72" s="261"/>
      <c r="J72" s="261"/>
      <c r="K72" s="261"/>
    </row>
    <row r="73" spans="5:11" ht="15.75" customHeight="1">
      <c r="E73" s="54"/>
      <c r="I73" s="261"/>
      <c r="J73" s="261"/>
      <c r="K73" s="261"/>
    </row>
    <row r="74" spans="5:11" ht="15.75" customHeight="1">
      <c r="E74" s="54"/>
      <c r="I74" s="261"/>
      <c r="J74" s="261"/>
      <c r="K74" s="261"/>
    </row>
    <row r="75" spans="5:11" ht="15.75" customHeight="1">
      <c r="E75" s="54"/>
      <c r="I75" s="261"/>
      <c r="J75" s="261"/>
      <c r="K75" s="261"/>
    </row>
    <row r="76" spans="5:11" ht="15.75" customHeight="1">
      <c r="E76" s="54"/>
      <c r="I76" s="261"/>
      <c r="J76" s="261"/>
      <c r="K76" s="261"/>
    </row>
    <row r="77" spans="5:11" ht="15.75" customHeight="1">
      <c r="E77" s="54"/>
      <c r="I77" s="261"/>
      <c r="J77" s="261"/>
      <c r="K77" s="261"/>
    </row>
    <row r="78" spans="5:11" ht="15.75" customHeight="1">
      <c r="E78" s="54"/>
      <c r="I78" s="261"/>
      <c r="J78" s="261"/>
      <c r="K78" s="261"/>
    </row>
    <row r="79" spans="5:11" ht="15.75" customHeight="1">
      <c r="E79" s="54"/>
      <c r="I79" s="261"/>
      <c r="J79" s="261"/>
      <c r="K79" s="261"/>
    </row>
    <row r="80" spans="5:11" ht="15.75" customHeight="1">
      <c r="E80" s="54"/>
      <c r="I80" s="261"/>
      <c r="J80" s="261"/>
      <c r="K80" s="261"/>
    </row>
    <row r="81" spans="5:11" ht="15.75" customHeight="1">
      <c r="E81" s="54"/>
      <c r="I81" s="261"/>
      <c r="J81" s="261"/>
      <c r="K81" s="261"/>
    </row>
    <row r="82" spans="5:11" ht="15.75" customHeight="1">
      <c r="E82" s="54"/>
      <c r="I82" s="261"/>
      <c r="J82" s="261"/>
      <c r="K82" s="261"/>
    </row>
    <row r="83" spans="5:11" ht="15.75" customHeight="1">
      <c r="E83" s="54"/>
      <c r="I83" s="261"/>
      <c r="J83" s="261"/>
      <c r="K83" s="261"/>
    </row>
    <row r="84" spans="5:11" ht="15.75" customHeight="1">
      <c r="E84" s="54"/>
      <c r="I84" s="261"/>
      <c r="J84" s="261"/>
      <c r="K84" s="261"/>
    </row>
    <row r="85" spans="5:11" ht="15.75" customHeight="1">
      <c r="E85" s="54"/>
      <c r="I85" s="261"/>
      <c r="J85" s="261"/>
      <c r="K85" s="261"/>
    </row>
    <row r="86" spans="5:11" ht="15.75" customHeight="1">
      <c r="E86" s="54"/>
      <c r="I86" s="261"/>
      <c r="J86" s="261"/>
      <c r="K86" s="261"/>
    </row>
    <row r="87" spans="5:11" ht="15.75" customHeight="1">
      <c r="E87" s="54"/>
      <c r="I87" s="261"/>
      <c r="J87" s="261"/>
      <c r="K87" s="261"/>
    </row>
    <row r="88" spans="5:11" ht="15.75" customHeight="1">
      <c r="E88" s="54"/>
      <c r="I88" s="261"/>
      <c r="J88" s="261"/>
      <c r="K88" s="261"/>
    </row>
    <row r="89" spans="5:11" ht="15.75" customHeight="1">
      <c r="E89" s="54"/>
      <c r="I89" s="261"/>
      <c r="J89" s="261"/>
      <c r="K89" s="261"/>
    </row>
    <row r="90" spans="5:11" ht="15.75" customHeight="1">
      <c r="E90" s="54"/>
      <c r="I90" s="261"/>
      <c r="J90" s="261"/>
      <c r="K90" s="261"/>
    </row>
    <row r="91" spans="5:11" ht="15.75" customHeight="1">
      <c r="E91" s="54"/>
      <c r="I91" s="261"/>
      <c r="J91" s="261"/>
      <c r="K91" s="261"/>
    </row>
    <row r="92" spans="5:11" ht="15.75" customHeight="1">
      <c r="E92" s="54"/>
      <c r="I92" s="261"/>
      <c r="J92" s="261"/>
      <c r="K92" s="261"/>
    </row>
    <row r="93" spans="5:11" ht="15.75" customHeight="1">
      <c r="E93" s="54"/>
      <c r="I93" s="261"/>
      <c r="J93" s="261"/>
      <c r="K93" s="261"/>
    </row>
    <row r="94" spans="5:11" ht="15.75" customHeight="1">
      <c r="E94" s="54"/>
      <c r="I94" s="261"/>
      <c r="J94" s="261"/>
      <c r="K94" s="261"/>
    </row>
    <row r="95" spans="5:11" ht="15.75" customHeight="1">
      <c r="E95" s="54"/>
      <c r="I95" s="261"/>
      <c r="J95" s="261"/>
      <c r="K95" s="261"/>
    </row>
    <row r="96" spans="5:11" ht="15.75" customHeight="1">
      <c r="E96" s="54"/>
      <c r="I96" s="261"/>
      <c r="J96" s="261"/>
      <c r="K96" s="261"/>
    </row>
    <row r="97" spans="5:11" ht="15.75" customHeight="1">
      <c r="E97" s="54"/>
      <c r="I97" s="261"/>
      <c r="J97" s="261"/>
      <c r="K97" s="261"/>
    </row>
    <row r="98" spans="5:11" ht="15.75" customHeight="1">
      <c r="E98" s="54"/>
      <c r="I98" s="261"/>
      <c r="J98" s="261"/>
      <c r="K98" s="261"/>
    </row>
    <row r="99" spans="5:11" ht="15.75" customHeight="1">
      <c r="E99" s="54"/>
      <c r="I99" s="261"/>
      <c r="J99" s="261"/>
      <c r="K99" s="261"/>
    </row>
    <row r="100" spans="5:11" ht="15.75" customHeight="1">
      <c r="E100" s="54"/>
      <c r="I100" s="261"/>
      <c r="J100" s="261"/>
      <c r="K100" s="261"/>
    </row>
    <row r="101" spans="5:11" ht="15.75" customHeight="1">
      <c r="E101" s="54"/>
      <c r="I101" s="261"/>
      <c r="J101" s="261"/>
      <c r="K101" s="261"/>
    </row>
    <row r="102" spans="5:11" ht="15.75" customHeight="1">
      <c r="E102" s="54"/>
      <c r="I102" s="261"/>
      <c r="J102" s="261"/>
      <c r="K102" s="261"/>
    </row>
    <row r="103" spans="5:11" ht="15.75" customHeight="1">
      <c r="E103" s="54"/>
      <c r="I103" s="261"/>
      <c r="J103" s="261"/>
      <c r="K103" s="261"/>
    </row>
    <row r="104" spans="5:11" ht="15.75" customHeight="1">
      <c r="E104" s="54"/>
      <c r="I104" s="261"/>
      <c r="J104" s="261"/>
      <c r="K104" s="261"/>
    </row>
    <row r="105" spans="5:11" ht="15.75" customHeight="1">
      <c r="E105" s="54"/>
      <c r="I105" s="261"/>
      <c r="J105" s="261"/>
      <c r="K105" s="261"/>
    </row>
    <row r="106" spans="5:11" ht="15.75" customHeight="1">
      <c r="E106" s="54"/>
      <c r="I106" s="261"/>
      <c r="J106" s="261"/>
      <c r="K106" s="261"/>
    </row>
    <row r="107" spans="5:11" ht="15.75" customHeight="1">
      <c r="E107" s="54"/>
      <c r="I107" s="261"/>
      <c r="J107" s="261"/>
      <c r="K107" s="261"/>
    </row>
    <row r="108" spans="5:11" ht="15.75" customHeight="1">
      <c r="E108" s="54"/>
      <c r="I108" s="261"/>
      <c r="J108" s="261"/>
      <c r="K108" s="261"/>
    </row>
    <row r="109" spans="5:11" ht="15.75" customHeight="1">
      <c r="E109" s="54"/>
      <c r="I109" s="261"/>
      <c r="J109" s="261"/>
      <c r="K109" s="261"/>
    </row>
    <row r="110" spans="5:11" ht="15.75" customHeight="1">
      <c r="E110" s="54"/>
      <c r="I110" s="261"/>
      <c r="J110" s="261"/>
      <c r="K110" s="261"/>
    </row>
    <row r="111" spans="5:11" ht="15.75" customHeight="1">
      <c r="E111" s="54"/>
      <c r="I111" s="261"/>
      <c r="J111" s="261"/>
      <c r="K111" s="261"/>
    </row>
    <row r="112" spans="5:11" ht="15.75" customHeight="1">
      <c r="E112" s="54"/>
      <c r="I112" s="261"/>
      <c r="J112" s="261"/>
      <c r="K112" s="261"/>
    </row>
    <row r="113" spans="5:11" ht="15.75" customHeight="1">
      <c r="E113" s="54"/>
      <c r="I113" s="261"/>
      <c r="J113" s="261"/>
      <c r="K113" s="261"/>
    </row>
    <row r="114" spans="5:11" ht="15.75" customHeight="1">
      <c r="E114" s="54"/>
      <c r="I114" s="261"/>
      <c r="J114" s="261"/>
      <c r="K114" s="261"/>
    </row>
    <row r="115" spans="5:11" ht="15.75" customHeight="1">
      <c r="E115" s="54"/>
      <c r="I115" s="261"/>
      <c r="J115" s="261"/>
      <c r="K115" s="261"/>
    </row>
    <row r="116" spans="5:11" ht="15.75" customHeight="1">
      <c r="E116" s="54"/>
      <c r="I116" s="261"/>
      <c r="J116" s="261"/>
      <c r="K116" s="261"/>
    </row>
    <row r="117" spans="5:11" ht="15.75" customHeight="1">
      <c r="E117" s="54"/>
      <c r="I117" s="261"/>
      <c r="J117" s="261"/>
      <c r="K117" s="261"/>
    </row>
    <row r="118" spans="5:11" ht="15.75" customHeight="1">
      <c r="E118" s="54"/>
      <c r="I118" s="261"/>
      <c r="J118" s="261"/>
      <c r="K118" s="261"/>
    </row>
    <row r="119" spans="5:11" ht="15.75" customHeight="1">
      <c r="E119" s="54"/>
      <c r="I119" s="261"/>
      <c r="J119" s="261"/>
      <c r="K119" s="261"/>
    </row>
    <row r="120" spans="5:11" ht="15.75" customHeight="1">
      <c r="E120" s="54"/>
      <c r="I120" s="261"/>
      <c r="J120" s="261"/>
      <c r="K120" s="261"/>
    </row>
    <row r="121" spans="5:11" ht="15.75" customHeight="1">
      <c r="E121" s="54"/>
      <c r="I121" s="261"/>
      <c r="J121" s="261"/>
      <c r="K121" s="261"/>
    </row>
    <row r="122" spans="5:11" ht="15.75" customHeight="1">
      <c r="E122" s="54"/>
      <c r="I122" s="261"/>
      <c r="J122" s="261"/>
      <c r="K122" s="261"/>
    </row>
    <row r="123" spans="5:11" ht="15.75" customHeight="1">
      <c r="E123" s="54"/>
      <c r="I123" s="261"/>
      <c r="J123" s="261"/>
      <c r="K123" s="261"/>
    </row>
    <row r="124" spans="5:11" ht="15.75" customHeight="1">
      <c r="E124" s="54"/>
      <c r="I124" s="261"/>
      <c r="J124" s="261"/>
      <c r="K124" s="261"/>
    </row>
    <row r="125" spans="5:11" ht="15.75" customHeight="1">
      <c r="E125" s="54"/>
      <c r="I125" s="261"/>
      <c r="J125" s="261"/>
      <c r="K125" s="261"/>
    </row>
    <row r="126" spans="5:11" ht="15.75" customHeight="1">
      <c r="E126" s="54"/>
      <c r="I126" s="261"/>
      <c r="J126" s="261"/>
      <c r="K126" s="261"/>
    </row>
    <row r="127" spans="5:11" ht="15.75" customHeight="1">
      <c r="E127" s="54"/>
      <c r="I127" s="261"/>
      <c r="J127" s="261"/>
      <c r="K127" s="261"/>
    </row>
    <row r="128" spans="5:11" ht="15.75" customHeight="1">
      <c r="E128" s="54"/>
      <c r="I128" s="261"/>
      <c r="J128" s="261"/>
      <c r="K128" s="261"/>
    </row>
    <row r="129" spans="5:11" ht="15.75" customHeight="1">
      <c r="E129" s="54"/>
      <c r="I129" s="261"/>
      <c r="J129" s="261"/>
      <c r="K129" s="261"/>
    </row>
    <row r="130" spans="5:11" ht="15.75" customHeight="1">
      <c r="E130" s="54"/>
      <c r="I130" s="261"/>
      <c r="J130" s="261"/>
      <c r="K130" s="261"/>
    </row>
    <row r="131" spans="5:11" ht="15.75" customHeight="1">
      <c r="E131" s="54"/>
      <c r="I131" s="261"/>
      <c r="J131" s="261"/>
      <c r="K131" s="261"/>
    </row>
    <row r="132" spans="5:11" ht="15.75" customHeight="1">
      <c r="E132" s="54"/>
      <c r="I132" s="261"/>
      <c r="J132" s="261"/>
      <c r="K132" s="261"/>
    </row>
    <row r="133" spans="5:11" ht="15.75" customHeight="1">
      <c r="E133" s="54"/>
      <c r="I133" s="261"/>
      <c r="J133" s="261"/>
      <c r="K133" s="261"/>
    </row>
    <row r="134" spans="5:11" ht="15.75" customHeight="1">
      <c r="E134" s="54"/>
      <c r="I134" s="261"/>
      <c r="J134" s="261"/>
      <c r="K134" s="261"/>
    </row>
    <row r="135" spans="5:11" ht="15.75" customHeight="1">
      <c r="E135" s="54"/>
      <c r="I135" s="261"/>
      <c r="J135" s="261"/>
      <c r="K135" s="261"/>
    </row>
    <row r="136" spans="5:11" ht="15.75" customHeight="1">
      <c r="E136" s="54"/>
      <c r="I136" s="261"/>
      <c r="J136" s="261"/>
      <c r="K136" s="261"/>
    </row>
    <row r="137" spans="5:11" ht="15.75" customHeight="1">
      <c r="E137" s="54"/>
      <c r="I137" s="261"/>
      <c r="J137" s="261"/>
      <c r="K137" s="261"/>
    </row>
    <row r="138" spans="5:11" ht="15.75" customHeight="1">
      <c r="E138" s="54"/>
      <c r="I138" s="261"/>
      <c r="J138" s="261"/>
      <c r="K138" s="261"/>
    </row>
    <row r="139" spans="5:11" ht="15.75" customHeight="1">
      <c r="E139" s="54"/>
      <c r="I139" s="261"/>
      <c r="J139" s="261"/>
      <c r="K139" s="261"/>
    </row>
    <row r="140" spans="5:11" ht="15.75" customHeight="1">
      <c r="E140" s="54"/>
      <c r="I140" s="261"/>
      <c r="J140" s="261"/>
      <c r="K140" s="261"/>
    </row>
    <row r="141" spans="5:11" ht="15.75" customHeight="1">
      <c r="E141" s="54"/>
      <c r="I141" s="261"/>
      <c r="J141" s="261"/>
      <c r="K141" s="261"/>
    </row>
    <row r="142" spans="5:11" ht="15.75" customHeight="1">
      <c r="E142" s="54"/>
      <c r="I142" s="261"/>
      <c r="J142" s="261"/>
      <c r="K142" s="261"/>
    </row>
    <row r="143" spans="5:11" ht="15.75" customHeight="1">
      <c r="E143" s="54"/>
      <c r="I143" s="261"/>
      <c r="J143" s="261"/>
      <c r="K143" s="261"/>
    </row>
    <row r="144" spans="5:11" ht="15.75" customHeight="1">
      <c r="E144" s="54"/>
      <c r="I144" s="261"/>
      <c r="J144" s="261"/>
      <c r="K144" s="261"/>
    </row>
    <row r="145" spans="5:11" ht="15.75" customHeight="1">
      <c r="E145" s="54"/>
      <c r="I145" s="261"/>
      <c r="J145" s="261"/>
      <c r="K145" s="261"/>
    </row>
    <row r="146" spans="5:11" ht="15.75" customHeight="1">
      <c r="E146" s="54"/>
      <c r="I146" s="261"/>
      <c r="J146" s="261"/>
      <c r="K146" s="261"/>
    </row>
    <row r="147" spans="5:11" ht="15.75" customHeight="1">
      <c r="E147" s="54"/>
      <c r="I147" s="261"/>
      <c r="J147" s="261"/>
      <c r="K147" s="261"/>
    </row>
    <row r="148" spans="5:11" ht="15.75" customHeight="1">
      <c r="E148" s="54"/>
      <c r="I148" s="261"/>
      <c r="J148" s="261"/>
      <c r="K148" s="261"/>
    </row>
    <row r="149" spans="5:11" ht="15.75" customHeight="1">
      <c r="E149" s="54"/>
      <c r="I149" s="261"/>
      <c r="J149" s="261"/>
      <c r="K149" s="261"/>
    </row>
    <row r="150" spans="5:11" ht="15.75" customHeight="1">
      <c r="E150" s="54"/>
      <c r="I150" s="261"/>
      <c r="J150" s="261"/>
      <c r="K150" s="261"/>
    </row>
    <row r="151" spans="5:11" ht="15.75" customHeight="1">
      <c r="E151" s="54"/>
      <c r="I151" s="261"/>
      <c r="J151" s="261"/>
      <c r="K151" s="261"/>
    </row>
    <row r="152" spans="5:11" ht="15.75" customHeight="1">
      <c r="E152" s="54"/>
      <c r="I152" s="261"/>
      <c r="J152" s="261"/>
      <c r="K152" s="261"/>
    </row>
    <row r="153" spans="5:11" ht="15.75" customHeight="1">
      <c r="E153" s="54"/>
      <c r="I153" s="261"/>
      <c r="J153" s="261"/>
      <c r="K153" s="261"/>
    </row>
    <row r="154" spans="5:11" ht="15.75" customHeight="1">
      <c r="E154" s="54"/>
      <c r="I154" s="261"/>
      <c r="J154" s="261"/>
      <c r="K154" s="261"/>
    </row>
    <row r="155" spans="5:11" ht="15.75" customHeight="1">
      <c r="E155" s="54"/>
      <c r="I155" s="261"/>
      <c r="J155" s="261"/>
      <c r="K155" s="261"/>
    </row>
    <row r="156" spans="5:11" ht="15.75" customHeight="1">
      <c r="E156" s="54"/>
      <c r="I156" s="261"/>
      <c r="J156" s="261"/>
      <c r="K156" s="261"/>
    </row>
    <row r="157" spans="5:11" ht="15.75" customHeight="1">
      <c r="E157" s="54"/>
      <c r="I157" s="261"/>
      <c r="J157" s="261"/>
      <c r="K157" s="261"/>
    </row>
    <row r="158" spans="5:11" ht="15.75" customHeight="1">
      <c r="E158" s="54"/>
      <c r="I158" s="261"/>
      <c r="J158" s="261"/>
      <c r="K158" s="261"/>
    </row>
    <row r="159" spans="5:11" ht="15.75" customHeight="1">
      <c r="E159" s="54"/>
      <c r="I159" s="261"/>
      <c r="J159" s="261"/>
      <c r="K159" s="261"/>
    </row>
    <row r="160" spans="5:11" ht="15.75" customHeight="1">
      <c r="E160" s="54"/>
      <c r="I160" s="261"/>
      <c r="J160" s="261"/>
      <c r="K160" s="261"/>
    </row>
    <row r="161" spans="5:11" ht="15.75" customHeight="1">
      <c r="E161" s="54"/>
      <c r="I161" s="261"/>
      <c r="J161" s="261"/>
      <c r="K161" s="261"/>
    </row>
    <row r="162" spans="5:11" ht="15.75" customHeight="1">
      <c r="E162" s="54"/>
      <c r="I162" s="261"/>
      <c r="J162" s="261"/>
      <c r="K162" s="261"/>
    </row>
    <row r="163" spans="5:11" ht="15.75" customHeight="1">
      <c r="E163" s="54"/>
      <c r="I163" s="261"/>
      <c r="J163" s="261"/>
      <c r="K163" s="261"/>
    </row>
    <row r="164" spans="5:11" ht="15.75" customHeight="1">
      <c r="E164" s="54"/>
      <c r="I164" s="261"/>
      <c r="J164" s="261"/>
      <c r="K164" s="261"/>
    </row>
    <row r="165" spans="5:11" ht="15.75" customHeight="1">
      <c r="E165" s="54"/>
      <c r="I165" s="261"/>
      <c r="J165" s="261"/>
      <c r="K165" s="261"/>
    </row>
    <row r="166" spans="5:11" ht="15.75" customHeight="1">
      <c r="E166" s="54"/>
      <c r="I166" s="261"/>
      <c r="J166" s="261"/>
      <c r="K166" s="261"/>
    </row>
    <row r="167" spans="5:11" ht="15.75" customHeight="1">
      <c r="E167" s="54"/>
      <c r="I167" s="261"/>
      <c r="J167" s="261"/>
      <c r="K167" s="261"/>
    </row>
    <row r="168" spans="5:11" ht="15.75" customHeight="1">
      <c r="E168" s="54"/>
      <c r="I168" s="261"/>
      <c r="J168" s="261"/>
      <c r="K168" s="261"/>
    </row>
    <row r="169" spans="5:11" ht="15.75" customHeight="1">
      <c r="E169" s="54"/>
      <c r="I169" s="261"/>
      <c r="J169" s="261"/>
      <c r="K169" s="261"/>
    </row>
    <row r="170" spans="5:11" ht="15.75" customHeight="1">
      <c r="E170" s="54"/>
      <c r="I170" s="261"/>
      <c r="J170" s="261"/>
      <c r="K170" s="261"/>
    </row>
    <row r="171" spans="5:11" ht="15.75" customHeight="1">
      <c r="E171" s="54"/>
      <c r="I171" s="261"/>
      <c r="J171" s="261"/>
      <c r="K171" s="261"/>
    </row>
    <row r="172" spans="5:11" ht="15.75" customHeight="1">
      <c r="E172" s="54"/>
      <c r="I172" s="261"/>
      <c r="J172" s="261"/>
      <c r="K172" s="261"/>
    </row>
    <row r="173" spans="5:11" ht="15.75" customHeight="1">
      <c r="E173" s="54"/>
      <c r="I173" s="261"/>
      <c r="J173" s="261"/>
      <c r="K173" s="261"/>
    </row>
    <row r="174" spans="5:11" ht="15.75" customHeight="1">
      <c r="E174" s="54"/>
      <c r="I174" s="261"/>
      <c r="J174" s="261"/>
      <c r="K174" s="261"/>
    </row>
    <row r="175" spans="5:11" ht="15.75" customHeight="1">
      <c r="E175" s="54"/>
      <c r="I175" s="261"/>
      <c r="J175" s="261"/>
      <c r="K175" s="261"/>
    </row>
    <row r="176" spans="5:11" ht="15.75" customHeight="1">
      <c r="E176" s="54"/>
      <c r="I176" s="261"/>
      <c r="J176" s="261"/>
      <c r="K176" s="261"/>
    </row>
    <row r="177" spans="5:11" ht="15.75" customHeight="1">
      <c r="E177" s="54"/>
      <c r="I177" s="261"/>
      <c r="J177" s="261"/>
      <c r="K177" s="261"/>
    </row>
    <row r="178" spans="5:11" ht="15.75" customHeight="1">
      <c r="E178" s="54"/>
      <c r="I178" s="261"/>
      <c r="J178" s="261"/>
      <c r="K178" s="261"/>
    </row>
    <row r="179" spans="5:11" ht="15.75" customHeight="1">
      <c r="E179" s="54"/>
      <c r="I179" s="261"/>
      <c r="J179" s="261"/>
      <c r="K179" s="261"/>
    </row>
    <row r="180" spans="5:11" ht="15.75" customHeight="1">
      <c r="E180" s="54"/>
      <c r="I180" s="261"/>
      <c r="J180" s="261"/>
      <c r="K180" s="261"/>
    </row>
    <row r="181" spans="5:11" ht="15.75" customHeight="1">
      <c r="E181" s="54"/>
      <c r="I181" s="261"/>
      <c r="J181" s="261"/>
      <c r="K181" s="261"/>
    </row>
    <row r="182" spans="5:11" ht="15.75" customHeight="1">
      <c r="E182" s="54"/>
      <c r="I182" s="261"/>
      <c r="J182" s="261"/>
      <c r="K182" s="261"/>
    </row>
    <row r="183" spans="5:11" ht="15.75" customHeight="1">
      <c r="E183" s="54"/>
      <c r="I183" s="261"/>
      <c r="J183" s="261"/>
      <c r="K183" s="261"/>
    </row>
    <row r="184" spans="5:11" ht="15.75" customHeight="1">
      <c r="E184" s="54"/>
      <c r="I184" s="261"/>
      <c r="J184" s="261"/>
      <c r="K184" s="261"/>
    </row>
    <row r="185" spans="5:11" ht="15.75" customHeight="1">
      <c r="E185" s="54"/>
      <c r="I185" s="261"/>
      <c r="J185" s="261"/>
      <c r="K185" s="261"/>
    </row>
    <row r="186" spans="5:11" ht="15.75" customHeight="1">
      <c r="E186" s="54"/>
      <c r="I186" s="261"/>
      <c r="J186" s="261"/>
      <c r="K186" s="261"/>
    </row>
    <row r="187" spans="5:11" ht="15.75" customHeight="1">
      <c r="E187" s="54"/>
      <c r="I187" s="261"/>
      <c r="J187" s="261"/>
      <c r="K187" s="261"/>
    </row>
    <row r="188" spans="5:11" ht="15.75" customHeight="1">
      <c r="E188" s="54"/>
      <c r="I188" s="261"/>
      <c r="J188" s="261"/>
      <c r="K188" s="261"/>
    </row>
    <row r="189" spans="5:11" ht="15.75" customHeight="1">
      <c r="E189" s="54"/>
      <c r="I189" s="261"/>
      <c r="J189" s="261"/>
      <c r="K189" s="261"/>
    </row>
    <row r="190" spans="5:11" ht="15.75" customHeight="1">
      <c r="E190" s="54"/>
      <c r="I190" s="261"/>
      <c r="J190" s="261"/>
      <c r="K190" s="261"/>
    </row>
    <row r="191" spans="5:11" ht="15.75" customHeight="1">
      <c r="E191" s="54"/>
      <c r="I191" s="261"/>
      <c r="J191" s="261"/>
      <c r="K191" s="261"/>
    </row>
    <row r="192" spans="5:11" ht="15.75" customHeight="1">
      <c r="E192" s="54"/>
      <c r="I192" s="261"/>
      <c r="J192" s="261"/>
      <c r="K192" s="261"/>
    </row>
    <row r="193" spans="5:11" ht="15.75" customHeight="1">
      <c r="E193" s="54"/>
      <c r="I193" s="261"/>
      <c r="J193" s="261"/>
      <c r="K193" s="261"/>
    </row>
    <row r="194" spans="5:11" ht="15.75" customHeight="1">
      <c r="E194" s="54"/>
      <c r="I194" s="261"/>
      <c r="J194" s="261"/>
      <c r="K194" s="261"/>
    </row>
    <row r="195" spans="5:11" ht="15.75" customHeight="1">
      <c r="E195" s="54"/>
      <c r="I195" s="261"/>
      <c r="J195" s="261"/>
      <c r="K195" s="261"/>
    </row>
    <row r="196" spans="5:11" ht="15.75" customHeight="1">
      <c r="E196" s="54"/>
      <c r="I196" s="261"/>
      <c r="J196" s="261"/>
      <c r="K196" s="261"/>
    </row>
    <row r="197" spans="5:11" ht="15.75" customHeight="1">
      <c r="E197" s="54"/>
      <c r="I197" s="261"/>
      <c r="J197" s="261"/>
      <c r="K197" s="261"/>
    </row>
    <row r="198" spans="5:11" ht="15.75" customHeight="1">
      <c r="E198" s="54"/>
      <c r="I198" s="261"/>
      <c r="J198" s="261"/>
      <c r="K198" s="261"/>
    </row>
    <row r="199" spans="5:11" ht="15.75" customHeight="1">
      <c r="E199" s="54"/>
      <c r="I199" s="261"/>
      <c r="J199" s="261"/>
      <c r="K199" s="261"/>
    </row>
    <row r="200" spans="5:11" ht="15.75" customHeight="1">
      <c r="E200" s="54"/>
      <c r="I200" s="261"/>
      <c r="J200" s="261"/>
      <c r="K200" s="261"/>
    </row>
    <row r="201" spans="5:11" ht="15.75" customHeight="1">
      <c r="E201" s="54"/>
      <c r="I201" s="261"/>
      <c r="J201" s="261"/>
      <c r="K201" s="261"/>
    </row>
    <row r="202" spans="5:11" ht="15.75" customHeight="1">
      <c r="E202" s="54"/>
      <c r="I202" s="261"/>
      <c r="J202" s="261"/>
      <c r="K202" s="261"/>
    </row>
    <row r="203" spans="5:11" ht="15.75" customHeight="1">
      <c r="E203" s="54"/>
      <c r="I203" s="261"/>
      <c r="J203" s="261"/>
      <c r="K203" s="261"/>
    </row>
    <row r="204" spans="5:11" ht="15.75" customHeight="1">
      <c r="E204" s="54"/>
      <c r="I204" s="261"/>
      <c r="J204" s="261"/>
      <c r="K204" s="261"/>
    </row>
    <row r="205" spans="5:11" ht="15.75" customHeight="1">
      <c r="E205" s="54"/>
      <c r="I205" s="261"/>
      <c r="J205" s="261"/>
      <c r="K205" s="261"/>
    </row>
    <row r="206" spans="5:11" ht="15.75" customHeight="1">
      <c r="E206" s="54"/>
      <c r="I206" s="261"/>
      <c r="J206" s="261"/>
      <c r="K206" s="261"/>
    </row>
    <row r="207" spans="5:11" ht="15.75" customHeight="1">
      <c r="E207" s="54"/>
      <c r="I207" s="261"/>
      <c r="J207" s="261"/>
      <c r="K207" s="261"/>
    </row>
    <row r="208" spans="5:11" ht="15.75" customHeight="1">
      <c r="E208" s="54"/>
      <c r="I208" s="261"/>
      <c r="J208" s="261"/>
      <c r="K208" s="261"/>
    </row>
    <row r="209" spans="5:11" ht="15.75" customHeight="1">
      <c r="E209" s="54"/>
      <c r="I209" s="261"/>
      <c r="J209" s="261"/>
      <c r="K209" s="261"/>
    </row>
    <row r="210" spans="5:11" ht="15.75" customHeight="1">
      <c r="E210" s="54"/>
      <c r="I210" s="261"/>
      <c r="J210" s="261"/>
      <c r="K210" s="261"/>
    </row>
    <row r="211" spans="5:11" ht="15.75" customHeight="1">
      <c r="E211" s="54"/>
      <c r="I211" s="261"/>
      <c r="J211" s="261"/>
      <c r="K211" s="261"/>
    </row>
    <row r="212" spans="5:11" ht="15.75" customHeight="1">
      <c r="E212" s="54"/>
      <c r="I212" s="261"/>
      <c r="J212" s="261"/>
      <c r="K212" s="261"/>
    </row>
    <row r="213" spans="5:11" ht="15.75" customHeight="1">
      <c r="E213" s="54"/>
      <c r="I213" s="261"/>
      <c r="J213" s="261"/>
      <c r="K213" s="261"/>
    </row>
    <row r="214" spans="5:11" ht="15.75" customHeight="1">
      <c r="E214" s="54"/>
      <c r="I214" s="261"/>
      <c r="J214" s="261"/>
      <c r="K214" s="261"/>
    </row>
    <row r="215" spans="5:11" ht="15.75" customHeight="1">
      <c r="E215" s="54"/>
      <c r="I215" s="261"/>
      <c r="J215" s="261"/>
      <c r="K215" s="261"/>
    </row>
    <row r="216" spans="5:11" ht="15.75" customHeight="1">
      <c r="E216" s="54"/>
      <c r="I216" s="261"/>
      <c r="J216" s="261"/>
      <c r="K216" s="261"/>
    </row>
    <row r="217" spans="5:11" ht="15.75" customHeight="1">
      <c r="E217" s="54"/>
      <c r="I217" s="261"/>
      <c r="J217" s="261"/>
      <c r="K217" s="261"/>
    </row>
    <row r="218" spans="5:11" ht="15.75" customHeight="1">
      <c r="E218" s="54"/>
      <c r="I218" s="261"/>
      <c r="J218" s="261"/>
      <c r="K218" s="261"/>
    </row>
    <row r="219" spans="5:11" ht="15.75" customHeight="1"/>
    <row r="220" spans="5:11" ht="15.75" customHeight="1"/>
    <row r="221" spans="5:11" ht="15.75" customHeight="1"/>
    <row r="222" spans="5:11" ht="15.75" customHeight="1"/>
    <row r="223" spans="5:11" ht="15.75" customHeight="1"/>
    <row r="224" spans="5: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36">
    <mergeCell ref="F18:F20"/>
    <mergeCell ref="G18:G20"/>
    <mergeCell ref="B16:B17"/>
    <mergeCell ref="B18:B20"/>
    <mergeCell ref="C18:C20"/>
    <mergeCell ref="D18:D20"/>
    <mergeCell ref="E18:E20"/>
    <mergeCell ref="H16:H17"/>
    <mergeCell ref="C16:C17"/>
    <mergeCell ref="D16:D17"/>
    <mergeCell ref="E16:E17"/>
    <mergeCell ref="F16:F17"/>
    <mergeCell ref="G16:G17"/>
    <mergeCell ref="H14:H15"/>
    <mergeCell ref="B10:B11"/>
    <mergeCell ref="B12:B13"/>
    <mergeCell ref="B14:B15"/>
    <mergeCell ref="C14:C15"/>
    <mergeCell ref="D14:D15"/>
    <mergeCell ref="E14:E15"/>
    <mergeCell ref="F14:F15"/>
    <mergeCell ref="G14:G15"/>
    <mergeCell ref="C12:C13"/>
    <mergeCell ref="D12:D13"/>
    <mergeCell ref="E12:E13"/>
    <mergeCell ref="F12:F13"/>
    <mergeCell ref="C2:M2"/>
    <mergeCell ref="L8:M8"/>
    <mergeCell ref="B8:J8"/>
    <mergeCell ref="G12:G13"/>
    <mergeCell ref="H12:H13"/>
    <mergeCell ref="C10:C11"/>
    <mergeCell ref="D10:D11"/>
    <mergeCell ref="E10:E11"/>
    <mergeCell ref="F10:F11"/>
    <mergeCell ref="G10:G11"/>
  </mergeCells>
  <pageMargins left="0.7" right="0.7" top="0.75" bottom="0.75" header="0" footer="0"/>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2:P997"/>
  <sheetViews>
    <sheetView showGridLines="0" topLeftCell="F1" zoomScale="89" zoomScaleNormal="89" workbookViewId="0">
      <selection activeCell="K5" sqref="K5"/>
    </sheetView>
  </sheetViews>
  <sheetFormatPr baseColWidth="10" defaultColWidth="14.42578125" defaultRowHeight="15" customHeight="1"/>
  <cols>
    <col min="1" max="1" width="7.28515625" customWidth="1"/>
    <col min="2" max="2" width="3.28515625" customWidth="1"/>
    <col min="3" max="3" width="11.7109375" customWidth="1"/>
    <col min="4" max="4" width="44.7109375" customWidth="1"/>
    <col min="5" max="5" width="46.5703125" customWidth="1"/>
    <col min="6" max="6" width="28.85546875" customWidth="1"/>
    <col min="7" max="7" width="27.7109375" customWidth="1"/>
    <col min="8" max="8" width="19.140625" customWidth="1"/>
    <col min="9" max="10" width="23" customWidth="1"/>
    <col min="11" max="11" width="52.7109375" customWidth="1"/>
    <col min="12" max="12" width="18" customWidth="1"/>
    <col min="13" max="13" width="47.85546875" customWidth="1"/>
    <col min="14" max="14" width="22.85546875" customWidth="1"/>
    <col min="15" max="15" width="21.28515625" customWidth="1"/>
    <col min="16" max="16" width="21.85546875" customWidth="1"/>
  </cols>
  <sheetData>
    <row r="2" spans="1:16" ht="44.25" customHeight="1">
      <c r="A2" s="24"/>
      <c r="B2" s="24"/>
      <c r="C2" s="24"/>
      <c r="E2" s="755" t="s">
        <v>136</v>
      </c>
      <c r="F2" s="640"/>
      <c r="G2" s="640"/>
      <c r="H2" s="640"/>
      <c r="I2" s="640"/>
      <c r="J2" s="640"/>
      <c r="K2" s="640"/>
      <c r="L2" s="640"/>
      <c r="M2" s="640"/>
      <c r="N2" s="640"/>
      <c r="O2" s="640"/>
    </row>
    <row r="3" spans="1:16" ht="27">
      <c r="A3" s="24"/>
      <c r="B3" s="24"/>
      <c r="C3" s="24"/>
      <c r="D3" s="104"/>
      <c r="E3" s="104"/>
      <c r="F3" s="89" t="s">
        <v>62</v>
      </c>
      <c r="G3" s="274">
        <f>100/17</f>
        <v>5.882352941176471</v>
      </c>
      <c r="H3" s="104"/>
      <c r="I3" s="104"/>
      <c r="J3" s="104"/>
      <c r="K3" s="104"/>
      <c r="L3" s="84"/>
      <c r="M3" s="92" t="s">
        <v>76</v>
      </c>
      <c r="N3" s="273">
        <f>97+10+68</f>
        <v>175</v>
      </c>
      <c r="O3" s="84"/>
    </row>
    <row r="4" spans="1:16" ht="27.75" thickBot="1">
      <c r="A4" s="24"/>
      <c r="B4" s="24"/>
      <c r="C4" s="24"/>
      <c r="D4" s="104"/>
      <c r="E4" s="104"/>
      <c r="F4" s="89" t="s">
        <v>18</v>
      </c>
      <c r="G4" s="274">
        <f>+N4*G3/N3</f>
        <v>4.1680672268907566</v>
      </c>
      <c r="M4" s="95" t="s">
        <v>78</v>
      </c>
      <c r="N4" s="273">
        <f>N3-N5</f>
        <v>124</v>
      </c>
    </row>
    <row r="5" spans="1:16" ht="342.75" thickBot="1">
      <c r="A5" s="24"/>
      <c r="B5" s="24"/>
      <c r="C5" s="24"/>
      <c r="D5" s="104"/>
      <c r="E5" s="104"/>
      <c r="F5" s="89" t="s">
        <v>19</v>
      </c>
      <c r="G5" s="275" t="str">
        <f>Resp.!E18</f>
        <v>Administración de bienes y servicios
Administración de tecnologías de la información
Planeación Estratégica
Gestión Integral de las Comunicaciones y el Relacionamiento
Administración de tecnologías de la información.
Administración de bienes y servicios
Gestión de Talento Humano
Evaluación, control y mejora - oficina de control Interno</v>
      </c>
      <c r="H5" s="529" t="s">
        <v>1010</v>
      </c>
      <c r="J5" s="399"/>
      <c r="M5" s="98" t="s">
        <v>80</v>
      </c>
      <c r="N5" s="273">
        <f>0+15+36</f>
        <v>51</v>
      </c>
    </row>
    <row r="6" spans="1:16" s="551" customFormat="1" ht="27">
      <c r="A6" s="24"/>
      <c r="B6" s="24"/>
      <c r="C6" s="24"/>
      <c r="D6" s="104"/>
      <c r="E6" s="104"/>
      <c r="F6" s="576" t="s">
        <v>1168</v>
      </c>
      <c r="G6" s="588">
        <f>+G3-G4</f>
        <v>1.7142857142857144</v>
      </c>
      <c r="H6" s="529"/>
      <c r="J6" s="399"/>
      <c r="M6" s="397"/>
      <c r="N6" s="587"/>
    </row>
    <row r="8" spans="1:16" ht="19.5" hidden="1" customHeight="1">
      <c r="D8" s="756" t="s">
        <v>66</v>
      </c>
      <c r="E8" s="601"/>
      <c r="F8" s="601"/>
      <c r="G8" s="601"/>
      <c r="H8" s="601"/>
      <c r="I8" s="601"/>
      <c r="J8" s="601"/>
      <c r="K8" s="598"/>
      <c r="L8" s="727" t="s">
        <v>67</v>
      </c>
      <c r="M8" s="601"/>
      <c r="N8" s="601"/>
      <c r="O8" s="601"/>
      <c r="P8" s="598"/>
    </row>
    <row r="9" spans="1:16" ht="31.5" hidden="1">
      <c r="D9" s="276" t="s">
        <v>68</v>
      </c>
      <c r="E9" s="280" t="s">
        <v>81</v>
      </c>
      <c r="F9" s="282" t="s">
        <v>70</v>
      </c>
      <c r="G9" s="282" t="s">
        <v>102</v>
      </c>
      <c r="H9" s="282" t="s">
        <v>103</v>
      </c>
      <c r="I9" s="282" t="s">
        <v>72</v>
      </c>
      <c r="J9" s="283" t="s">
        <v>19</v>
      </c>
      <c r="K9" s="284" t="s">
        <v>82</v>
      </c>
      <c r="L9" s="179" t="s">
        <v>83</v>
      </c>
      <c r="M9" s="181" t="s">
        <v>75</v>
      </c>
      <c r="N9" s="181" t="s">
        <v>72</v>
      </c>
      <c r="O9" s="181" t="s">
        <v>19</v>
      </c>
      <c r="P9" s="182" t="s">
        <v>77</v>
      </c>
    </row>
    <row r="10" spans="1:16" ht="63.75" hidden="1">
      <c r="B10" s="752" t="s">
        <v>84</v>
      </c>
      <c r="C10" s="754" t="s">
        <v>145</v>
      </c>
      <c r="D10" s="208">
        <v>1</v>
      </c>
      <c r="E10" s="198" t="s">
        <v>146</v>
      </c>
      <c r="F10" s="125" t="s">
        <v>147</v>
      </c>
      <c r="G10" s="125" t="s">
        <v>148</v>
      </c>
      <c r="H10" s="125">
        <v>50</v>
      </c>
      <c r="I10" s="125" t="s">
        <v>149</v>
      </c>
      <c r="J10" s="209" t="s">
        <v>150</v>
      </c>
      <c r="K10" s="210">
        <f t="shared" ref="K10:K81" si="0">$G$3/$N$3</f>
        <v>3.3613445378151266E-2</v>
      </c>
      <c r="L10" s="198">
        <v>0.04</v>
      </c>
      <c r="M10" s="125" t="s">
        <v>148</v>
      </c>
      <c r="N10" s="125" t="s">
        <v>151</v>
      </c>
      <c r="O10" s="125" t="s">
        <v>152</v>
      </c>
      <c r="P10" s="286" t="s">
        <v>153</v>
      </c>
    </row>
    <row r="11" spans="1:16" ht="102" hidden="1">
      <c r="B11" s="628"/>
      <c r="C11" s="628"/>
      <c r="D11" s="116">
        <v>2</v>
      </c>
      <c r="E11" s="200" t="s">
        <v>154</v>
      </c>
      <c r="F11" s="117" t="s">
        <v>155</v>
      </c>
      <c r="G11" s="117" t="s">
        <v>156</v>
      </c>
      <c r="H11" s="117">
        <v>70</v>
      </c>
      <c r="I11" s="117" t="s">
        <v>157</v>
      </c>
      <c r="J11" s="118" t="s">
        <v>85</v>
      </c>
      <c r="K11" s="110">
        <f t="shared" si="0"/>
        <v>3.3613445378151266E-2</v>
      </c>
      <c r="L11" s="200">
        <v>0.04</v>
      </c>
      <c r="M11" s="117" t="s">
        <v>158</v>
      </c>
      <c r="N11" s="117" t="s">
        <v>156</v>
      </c>
      <c r="O11" s="117" t="s">
        <v>115</v>
      </c>
      <c r="P11" s="126" t="s">
        <v>159</v>
      </c>
    </row>
    <row r="12" spans="1:16" ht="63.75" hidden="1">
      <c r="B12" s="628"/>
      <c r="C12" s="628"/>
      <c r="D12" s="116">
        <v>3</v>
      </c>
      <c r="E12" s="200" t="s">
        <v>160</v>
      </c>
      <c r="F12" s="117" t="s">
        <v>161</v>
      </c>
      <c r="G12" s="117" t="s">
        <v>162</v>
      </c>
      <c r="H12" s="117">
        <v>0</v>
      </c>
      <c r="I12" s="117" t="s">
        <v>163</v>
      </c>
      <c r="J12" s="118" t="s">
        <v>85</v>
      </c>
      <c r="K12" s="110">
        <f t="shared" si="0"/>
        <v>3.3613445378151266E-2</v>
      </c>
      <c r="L12" s="200">
        <v>0.04</v>
      </c>
      <c r="M12" s="117" t="s">
        <v>164</v>
      </c>
      <c r="N12" s="117" t="s">
        <v>165</v>
      </c>
      <c r="O12" s="107" t="s">
        <v>115</v>
      </c>
      <c r="P12" s="287" t="s">
        <v>166</v>
      </c>
    </row>
    <row r="13" spans="1:16" ht="38.25" hidden="1">
      <c r="B13" s="628"/>
      <c r="C13" s="628"/>
      <c r="D13" s="105">
        <v>4</v>
      </c>
      <c r="E13" s="200" t="s">
        <v>167</v>
      </c>
      <c r="F13" s="117"/>
      <c r="G13" s="117"/>
      <c r="H13" s="117">
        <v>0</v>
      </c>
      <c r="I13" s="117"/>
      <c r="J13" s="118"/>
      <c r="K13" s="110">
        <f t="shared" si="0"/>
        <v>3.3613445378151266E-2</v>
      </c>
      <c r="L13" s="200"/>
      <c r="M13" s="117"/>
      <c r="N13" s="117"/>
      <c r="O13" s="117"/>
      <c r="P13" s="126"/>
    </row>
    <row r="14" spans="1:16" ht="38.25" hidden="1">
      <c r="B14" s="628"/>
      <c r="C14" s="628"/>
      <c r="D14" s="116">
        <v>5</v>
      </c>
      <c r="E14" s="200" t="s">
        <v>168</v>
      </c>
      <c r="F14" s="117"/>
      <c r="G14" s="117"/>
      <c r="H14" s="117">
        <v>0</v>
      </c>
      <c r="I14" s="117"/>
      <c r="J14" s="118" t="s">
        <v>169</v>
      </c>
      <c r="K14" s="110">
        <f t="shared" si="0"/>
        <v>3.3613445378151266E-2</v>
      </c>
      <c r="L14" s="200">
        <v>0.02</v>
      </c>
      <c r="M14" s="117" t="s">
        <v>170</v>
      </c>
      <c r="N14" s="117"/>
      <c r="O14" s="117" t="s">
        <v>171</v>
      </c>
      <c r="P14" s="287" t="s">
        <v>153</v>
      </c>
    </row>
    <row r="15" spans="1:16" ht="63.75" hidden="1">
      <c r="B15" s="628"/>
      <c r="C15" s="628"/>
      <c r="D15" s="116">
        <v>6</v>
      </c>
      <c r="E15" s="200" t="s">
        <v>172</v>
      </c>
      <c r="F15" s="117" t="s">
        <v>173</v>
      </c>
      <c r="G15" s="117" t="s">
        <v>174</v>
      </c>
      <c r="H15" s="117">
        <v>35</v>
      </c>
      <c r="I15" s="117" t="s">
        <v>175</v>
      </c>
      <c r="J15" s="118" t="s">
        <v>85</v>
      </c>
      <c r="K15" s="110">
        <f t="shared" si="0"/>
        <v>3.3613445378151266E-2</v>
      </c>
      <c r="L15" s="200">
        <v>0.04</v>
      </c>
      <c r="M15" s="117" t="s">
        <v>176</v>
      </c>
      <c r="N15" s="117" t="s">
        <v>177</v>
      </c>
      <c r="O15" s="117" t="s">
        <v>115</v>
      </c>
      <c r="P15" s="287" t="s">
        <v>178</v>
      </c>
    </row>
    <row r="16" spans="1:16" ht="38.25" hidden="1">
      <c r="B16" s="628"/>
      <c r="C16" s="628"/>
      <c r="D16" s="116">
        <v>7</v>
      </c>
      <c r="E16" s="200" t="s">
        <v>179</v>
      </c>
      <c r="F16" s="117"/>
      <c r="G16" s="117"/>
      <c r="H16" s="117">
        <v>0</v>
      </c>
      <c r="I16" s="117"/>
      <c r="J16" s="118"/>
      <c r="K16" s="110">
        <f t="shared" si="0"/>
        <v>3.3613445378151266E-2</v>
      </c>
      <c r="L16" s="200"/>
      <c r="M16" s="117"/>
      <c r="N16" s="117"/>
      <c r="O16" s="107"/>
      <c r="P16" s="126"/>
    </row>
    <row r="17" spans="2:16" ht="76.5" hidden="1">
      <c r="B17" s="628"/>
      <c r="C17" s="628"/>
      <c r="D17" s="105">
        <v>8</v>
      </c>
      <c r="E17" s="288" t="s">
        <v>180</v>
      </c>
      <c r="F17" s="117" t="s">
        <v>181</v>
      </c>
      <c r="G17" s="117" t="s">
        <v>182</v>
      </c>
      <c r="H17" s="117">
        <v>0</v>
      </c>
      <c r="I17" s="117" t="s">
        <v>183</v>
      </c>
      <c r="J17" s="118" t="s">
        <v>184</v>
      </c>
      <c r="K17" s="110">
        <f t="shared" si="0"/>
        <v>3.3613445378151266E-2</v>
      </c>
      <c r="L17" s="200">
        <v>0.04</v>
      </c>
      <c r="M17" s="117" t="s">
        <v>185</v>
      </c>
      <c r="N17" s="117" t="s">
        <v>186</v>
      </c>
      <c r="O17" s="117" t="s">
        <v>187</v>
      </c>
      <c r="P17" s="126" t="s">
        <v>188</v>
      </c>
    </row>
    <row r="18" spans="2:16" ht="25.5" hidden="1">
      <c r="B18" s="628"/>
      <c r="C18" s="628"/>
      <c r="D18" s="116">
        <v>9</v>
      </c>
      <c r="F18" s="117"/>
      <c r="G18" s="117"/>
      <c r="H18" s="117">
        <v>0</v>
      </c>
      <c r="I18" s="117"/>
      <c r="J18" s="118" t="s">
        <v>189</v>
      </c>
      <c r="K18" s="110">
        <f t="shared" si="0"/>
        <v>3.3613445378151266E-2</v>
      </c>
      <c r="L18" s="200"/>
      <c r="M18" s="117"/>
      <c r="N18" s="117"/>
      <c r="O18" s="117"/>
      <c r="P18" s="126"/>
    </row>
    <row r="19" spans="2:16" ht="63.75" hidden="1">
      <c r="B19" s="628"/>
      <c r="C19" s="628"/>
      <c r="D19" s="116">
        <v>10</v>
      </c>
      <c r="E19" s="200" t="s">
        <v>190</v>
      </c>
      <c r="F19" s="117" t="s">
        <v>191</v>
      </c>
      <c r="G19" s="117"/>
      <c r="H19" s="117">
        <v>70</v>
      </c>
      <c r="I19" s="117"/>
      <c r="J19" s="118"/>
      <c r="K19" s="110">
        <f t="shared" si="0"/>
        <v>3.3613445378151266E-2</v>
      </c>
      <c r="L19" s="200"/>
      <c r="M19" s="117"/>
      <c r="N19" s="117"/>
      <c r="O19" s="117"/>
      <c r="P19" s="126"/>
    </row>
    <row r="20" spans="2:16" ht="63.75" hidden="1">
      <c r="B20" s="628"/>
      <c r="C20" s="628"/>
      <c r="D20" s="116">
        <v>11</v>
      </c>
      <c r="E20" s="200" t="s">
        <v>192</v>
      </c>
      <c r="F20" s="117" t="s">
        <v>193</v>
      </c>
      <c r="G20" s="117" t="s">
        <v>194</v>
      </c>
      <c r="H20" s="117">
        <v>20</v>
      </c>
      <c r="I20" s="117" t="s">
        <v>195</v>
      </c>
      <c r="J20" s="118" t="s">
        <v>85</v>
      </c>
      <c r="K20" s="110">
        <f t="shared" si="0"/>
        <v>3.3613445378151266E-2</v>
      </c>
      <c r="L20" s="200">
        <v>0.04</v>
      </c>
      <c r="M20" s="117" t="s">
        <v>196</v>
      </c>
      <c r="N20" s="117" t="s">
        <v>195</v>
      </c>
      <c r="O20" s="117" t="s">
        <v>115</v>
      </c>
      <c r="P20" s="287" t="s">
        <v>178</v>
      </c>
    </row>
    <row r="21" spans="2:16" ht="38.25" hidden="1">
      <c r="B21" s="628"/>
      <c r="C21" s="628"/>
      <c r="D21" s="116">
        <v>12</v>
      </c>
      <c r="E21" s="200" t="s">
        <v>198</v>
      </c>
      <c r="F21" s="117" t="s">
        <v>199</v>
      </c>
      <c r="G21" s="117" t="s">
        <v>200</v>
      </c>
      <c r="H21" s="117">
        <v>100</v>
      </c>
      <c r="I21" s="117" t="s">
        <v>201</v>
      </c>
      <c r="J21" s="118" t="s">
        <v>202</v>
      </c>
      <c r="K21" s="110">
        <f t="shared" si="0"/>
        <v>3.3613445378151266E-2</v>
      </c>
      <c r="L21" s="200">
        <v>0.04</v>
      </c>
      <c r="M21" s="117" t="s">
        <v>203</v>
      </c>
      <c r="N21" s="117" t="s">
        <v>203</v>
      </c>
      <c r="O21" s="117" t="s">
        <v>115</v>
      </c>
      <c r="P21" s="287" t="s">
        <v>204</v>
      </c>
    </row>
    <row r="22" spans="2:16" ht="51" hidden="1">
      <c r="B22" s="628"/>
      <c r="C22" s="628"/>
      <c r="D22" s="105">
        <v>13</v>
      </c>
      <c r="E22" s="200" t="s">
        <v>205</v>
      </c>
      <c r="F22" s="117" t="s">
        <v>206</v>
      </c>
      <c r="G22" s="117" t="s">
        <v>207</v>
      </c>
      <c r="H22" s="117">
        <v>80</v>
      </c>
      <c r="I22" s="117" t="s">
        <v>208</v>
      </c>
      <c r="J22" s="118" t="s">
        <v>123</v>
      </c>
      <c r="K22" s="110">
        <f t="shared" si="0"/>
        <v>3.3613445378151266E-2</v>
      </c>
      <c r="L22" s="200">
        <v>0.04</v>
      </c>
      <c r="M22" s="117" t="s">
        <v>209</v>
      </c>
      <c r="N22" s="117" t="s">
        <v>208</v>
      </c>
      <c r="O22" s="117" t="s">
        <v>210</v>
      </c>
      <c r="P22" s="126" t="s">
        <v>123</v>
      </c>
    </row>
    <row r="23" spans="2:16" ht="38.25" hidden="1">
      <c r="B23" s="628"/>
      <c r="C23" s="628"/>
      <c r="D23" s="116">
        <v>14</v>
      </c>
      <c r="E23" s="136" t="s">
        <v>211</v>
      </c>
      <c r="F23" s="128" t="s">
        <v>212</v>
      </c>
      <c r="G23" s="128" t="s">
        <v>212</v>
      </c>
      <c r="H23" s="128">
        <v>50</v>
      </c>
      <c r="I23" s="128" t="s">
        <v>212</v>
      </c>
      <c r="J23" s="240" t="s">
        <v>85</v>
      </c>
      <c r="K23" s="110">
        <f t="shared" si="0"/>
        <v>3.3613445378151266E-2</v>
      </c>
      <c r="L23" s="136">
        <v>0.04</v>
      </c>
      <c r="M23" s="128" t="s">
        <v>212</v>
      </c>
      <c r="N23" s="128" t="s">
        <v>212</v>
      </c>
      <c r="O23" s="128" t="s">
        <v>115</v>
      </c>
      <c r="P23" s="295" t="s">
        <v>178</v>
      </c>
    </row>
    <row r="24" spans="2:16" ht="38.25" hidden="1">
      <c r="B24" s="628"/>
      <c r="C24" s="628"/>
      <c r="D24" s="116">
        <v>15</v>
      </c>
      <c r="E24" s="136" t="s">
        <v>213</v>
      </c>
      <c r="F24" s="128"/>
      <c r="G24" s="128"/>
      <c r="H24" s="128">
        <v>10</v>
      </c>
      <c r="I24" s="128"/>
      <c r="J24" s="240"/>
      <c r="K24" s="110">
        <f t="shared" si="0"/>
        <v>3.3613445378151266E-2</v>
      </c>
      <c r="L24" s="136"/>
      <c r="M24" s="128"/>
      <c r="N24" s="128"/>
      <c r="O24" s="128"/>
      <c r="P24" s="137"/>
    </row>
    <row r="25" spans="2:16" ht="38.25" hidden="1">
      <c r="B25" s="628"/>
      <c r="C25" s="628"/>
      <c r="D25" s="116">
        <v>16</v>
      </c>
      <c r="E25" s="136" t="s">
        <v>214</v>
      </c>
      <c r="F25" s="128"/>
      <c r="G25" s="128"/>
      <c r="H25" s="128">
        <v>0</v>
      </c>
      <c r="I25" s="128"/>
      <c r="J25" s="240"/>
      <c r="K25" s="110">
        <f t="shared" si="0"/>
        <v>3.3613445378151266E-2</v>
      </c>
      <c r="L25" s="136"/>
      <c r="M25" s="128"/>
      <c r="N25" s="128"/>
      <c r="O25" s="128"/>
      <c r="P25" s="137"/>
    </row>
    <row r="26" spans="2:16" ht="25.5" hidden="1">
      <c r="B26" s="628"/>
      <c r="C26" s="628"/>
      <c r="D26" s="105">
        <v>17</v>
      </c>
      <c r="E26" s="136" t="s">
        <v>215</v>
      </c>
      <c r="F26" s="128"/>
      <c r="G26" s="128"/>
      <c r="H26" s="128">
        <v>0</v>
      </c>
      <c r="I26" s="128"/>
      <c r="J26" s="240" t="s">
        <v>133</v>
      </c>
      <c r="K26" s="110">
        <f t="shared" si="0"/>
        <v>3.3613445378151266E-2</v>
      </c>
      <c r="L26" s="136">
        <v>0.04</v>
      </c>
      <c r="M26" s="128"/>
      <c r="N26" s="128"/>
      <c r="O26" s="128" t="s">
        <v>216</v>
      </c>
      <c r="P26" s="137"/>
    </row>
    <row r="27" spans="2:16" ht="38.25" hidden="1">
      <c r="B27" s="628"/>
      <c r="C27" s="628"/>
      <c r="D27" s="116">
        <v>18</v>
      </c>
      <c r="E27" s="136" t="s">
        <v>217</v>
      </c>
      <c r="F27" s="128"/>
      <c r="G27" s="128"/>
      <c r="H27" s="128">
        <v>0</v>
      </c>
      <c r="I27" s="128"/>
      <c r="J27" s="240" t="s">
        <v>133</v>
      </c>
      <c r="K27" s="110">
        <f t="shared" si="0"/>
        <v>3.3613445378151266E-2</v>
      </c>
      <c r="L27" s="136"/>
      <c r="M27" s="128"/>
      <c r="N27" s="128"/>
      <c r="O27" s="128" t="s">
        <v>218</v>
      </c>
      <c r="P27" s="137"/>
    </row>
    <row r="28" spans="2:16" ht="76.5" hidden="1">
      <c r="B28" s="628"/>
      <c r="C28" s="628"/>
      <c r="D28" s="116">
        <v>19</v>
      </c>
      <c r="E28" s="136" t="s">
        <v>219</v>
      </c>
      <c r="F28" s="128" t="s">
        <v>220</v>
      </c>
      <c r="G28" s="128" t="s">
        <v>220</v>
      </c>
      <c r="H28" s="128">
        <v>0</v>
      </c>
      <c r="I28" s="128" t="s">
        <v>220</v>
      </c>
      <c r="J28" s="240" t="s">
        <v>133</v>
      </c>
      <c r="K28" s="110">
        <f t="shared" si="0"/>
        <v>3.3613445378151266E-2</v>
      </c>
      <c r="L28" s="136">
        <v>0.04</v>
      </c>
      <c r="M28" s="128" t="s">
        <v>220</v>
      </c>
      <c r="N28" s="128" t="s">
        <v>220</v>
      </c>
      <c r="O28" s="128" t="s">
        <v>218</v>
      </c>
      <c r="P28" s="137" t="s">
        <v>221</v>
      </c>
    </row>
    <row r="29" spans="2:16" ht="38.25" hidden="1">
      <c r="B29" s="628"/>
      <c r="C29" s="628"/>
      <c r="D29" s="105">
        <v>20</v>
      </c>
      <c r="E29" s="136" t="s">
        <v>222</v>
      </c>
      <c r="F29" s="128"/>
      <c r="G29" s="128"/>
      <c r="H29" s="128">
        <v>0</v>
      </c>
      <c r="I29" s="128"/>
      <c r="J29" s="240" t="s">
        <v>133</v>
      </c>
      <c r="K29" s="110">
        <f t="shared" si="0"/>
        <v>3.3613445378151266E-2</v>
      </c>
      <c r="L29" s="136"/>
      <c r="M29" s="128"/>
      <c r="N29" s="128"/>
      <c r="O29" s="128"/>
      <c r="P29" s="137"/>
    </row>
    <row r="30" spans="2:16" ht="76.5" hidden="1">
      <c r="B30" s="628"/>
      <c r="C30" s="628"/>
      <c r="D30" s="116">
        <v>21</v>
      </c>
      <c r="E30" s="136" t="s">
        <v>223</v>
      </c>
      <c r="F30" s="128" t="s">
        <v>224</v>
      </c>
      <c r="G30" s="128" t="s">
        <v>224</v>
      </c>
      <c r="H30" s="128">
        <v>0</v>
      </c>
      <c r="I30" s="128" t="s">
        <v>224</v>
      </c>
      <c r="J30" s="240" t="s">
        <v>133</v>
      </c>
      <c r="K30" s="110">
        <f t="shared" si="0"/>
        <v>3.3613445378151266E-2</v>
      </c>
      <c r="L30" s="136">
        <v>0.04</v>
      </c>
      <c r="M30" s="128" t="s">
        <v>224</v>
      </c>
      <c r="N30" s="128" t="s">
        <v>224</v>
      </c>
      <c r="O30" s="128" t="s">
        <v>218</v>
      </c>
      <c r="P30" s="137" t="s">
        <v>221</v>
      </c>
    </row>
    <row r="31" spans="2:16" ht="38.25" hidden="1">
      <c r="B31" s="628"/>
      <c r="C31" s="628"/>
      <c r="D31" s="116">
        <v>22</v>
      </c>
      <c r="E31" s="136" t="s">
        <v>225</v>
      </c>
      <c r="F31" s="128"/>
      <c r="G31" s="128"/>
      <c r="H31" s="128">
        <v>0</v>
      </c>
      <c r="I31" s="128"/>
      <c r="J31" s="240"/>
      <c r="K31" s="110">
        <f t="shared" si="0"/>
        <v>3.3613445378151266E-2</v>
      </c>
      <c r="L31" s="136"/>
      <c r="M31" s="128"/>
      <c r="N31" s="128"/>
      <c r="O31" s="128"/>
      <c r="P31" s="137"/>
    </row>
    <row r="32" spans="2:16" ht="76.5" hidden="1">
      <c r="B32" s="628"/>
      <c r="C32" s="628"/>
      <c r="D32" s="116">
        <v>23</v>
      </c>
      <c r="E32" s="136" t="s">
        <v>226</v>
      </c>
      <c r="F32" s="128" t="s">
        <v>227</v>
      </c>
      <c r="G32" s="128" t="s">
        <v>227</v>
      </c>
      <c r="H32" s="128">
        <v>0</v>
      </c>
      <c r="I32" s="128" t="s">
        <v>227</v>
      </c>
      <c r="J32" s="240" t="s">
        <v>133</v>
      </c>
      <c r="K32" s="110">
        <f t="shared" si="0"/>
        <v>3.3613445378151266E-2</v>
      </c>
      <c r="L32" s="136">
        <v>0.04</v>
      </c>
      <c r="M32" s="128" t="s">
        <v>227</v>
      </c>
      <c r="N32" s="128" t="s">
        <v>227</v>
      </c>
      <c r="O32" s="128" t="s">
        <v>218</v>
      </c>
      <c r="P32" s="137" t="s">
        <v>221</v>
      </c>
    </row>
    <row r="33" spans="2:16" ht="38.25" hidden="1">
      <c r="B33" s="628"/>
      <c r="C33" s="628"/>
      <c r="D33" s="105">
        <v>24</v>
      </c>
      <c r="E33" s="136" t="s">
        <v>228</v>
      </c>
      <c r="F33" s="128"/>
      <c r="G33" s="128"/>
      <c r="H33" s="128">
        <v>0</v>
      </c>
      <c r="I33" s="128"/>
      <c r="J33" s="240"/>
      <c r="K33" s="110">
        <f t="shared" si="0"/>
        <v>3.3613445378151266E-2</v>
      </c>
      <c r="L33" s="136"/>
      <c r="M33" s="128"/>
      <c r="N33" s="128"/>
      <c r="O33" s="128"/>
      <c r="P33" s="137"/>
    </row>
    <row r="34" spans="2:16" ht="76.5" hidden="1">
      <c r="B34" s="628"/>
      <c r="C34" s="628"/>
      <c r="D34" s="116">
        <v>25</v>
      </c>
      <c r="E34" s="136" t="s">
        <v>229</v>
      </c>
      <c r="F34" s="128" t="s">
        <v>230</v>
      </c>
      <c r="G34" s="128" t="s">
        <v>230</v>
      </c>
      <c r="H34" s="128">
        <v>0</v>
      </c>
      <c r="I34" s="128" t="s">
        <v>230</v>
      </c>
      <c r="J34" s="240" t="s">
        <v>133</v>
      </c>
      <c r="K34" s="110">
        <f t="shared" si="0"/>
        <v>3.3613445378151266E-2</v>
      </c>
      <c r="L34" s="136">
        <v>0.04</v>
      </c>
      <c r="M34" s="128" t="s">
        <v>230</v>
      </c>
      <c r="N34" s="128" t="s">
        <v>230</v>
      </c>
      <c r="O34" s="128" t="s">
        <v>218</v>
      </c>
      <c r="P34" s="137" t="s">
        <v>221</v>
      </c>
    </row>
    <row r="35" spans="2:16" ht="25.5" hidden="1">
      <c r="B35" s="628"/>
      <c r="C35" s="628"/>
      <c r="D35" s="116">
        <v>26</v>
      </c>
      <c r="E35" s="136" t="s">
        <v>231</v>
      </c>
      <c r="F35" s="128"/>
      <c r="G35" s="128"/>
      <c r="H35" s="128">
        <v>80</v>
      </c>
      <c r="I35" s="128"/>
      <c r="J35" s="240"/>
      <c r="K35" s="110">
        <f t="shared" si="0"/>
        <v>3.3613445378151266E-2</v>
      </c>
      <c r="L35" s="136"/>
      <c r="M35" s="128"/>
      <c r="N35" s="128"/>
      <c r="O35" s="128"/>
      <c r="P35" s="137"/>
    </row>
    <row r="36" spans="2:16" ht="51" hidden="1">
      <c r="B36" s="628"/>
      <c r="C36" s="628"/>
      <c r="D36" s="105">
        <v>27</v>
      </c>
      <c r="E36" s="136" t="s">
        <v>232</v>
      </c>
      <c r="F36" s="128" t="s">
        <v>128</v>
      </c>
      <c r="G36" s="128"/>
      <c r="H36" s="128">
        <v>80</v>
      </c>
      <c r="I36" s="128"/>
      <c r="J36" s="240"/>
      <c r="K36" s="110">
        <f t="shared" si="0"/>
        <v>3.3613445378151266E-2</v>
      </c>
      <c r="L36" s="136"/>
      <c r="M36" s="128"/>
      <c r="N36" s="128"/>
      <c r="O36" s="128"/>
      <c r="P36" s="137"/>
    </row>
    <row r="37" spans="2:16" ht="76.5" hidden="1">
      <c r="B37" s="628"/>
      <c r="C37" s="628"/>
      <c r="D37" s="116">
        <v>28</v>
      </c>
      <c r="E37" s="136" t="s">
        <v>233</v>
      </c>
      <c r="F37" s="128" t="s">
        <v>234</v>
      </c>
      <c r="G37" s="128" t="s">
        <v>235</v>
      </c>
      <c r="H37" s="128">
        <v>80</v>
      </c>
      <c r="I37" s="128" t="s">
        <v>236</v>
      </c>
      <c r="J37" s="240" t="s">
        <v>237</v>
      </c>
      <c r="K37" s="110">
        <f t="shared" si="0"/>
        <v>3.3613445378151266E-2</v>
      </c>
      <c r="L37" s="136">
        <v>0.04</v>
      </c>
      <c r="M37" s="128" t="s">
        <v>238</v>
      </c>
      <c r="N37" s="128" t="s">
        <v>238</v>
      </c>
      <c r="O37" s="128" t="s">
        <v>239</v>
      </c>
      <c r="P37" s="295" t="s">
        <v>240</v>
      </c>
    </row>
    <row r="38" spans="2:16" ht="51" hidden="1">
      <c r="B38" s="628"/>
      <c r="C38" s="628"/>
      <c r="D38" s="116">
        <v>29</v>
      </c>
      <c r="E38" s="136" t="s">
        <v>242</v>
      </c>
      <c r="F38" s="128"/>
      <c r="G38" s="128"/>
      <c r="H38" s="128">
        <v>80</v>
      </c>
      <c r="I38" s="128"/>
      <c r="J38" s="240"/>
      <c r="K38" s="110">
        <f t="shared" si="0"/>
        <v>3.3613445378151266E-2</v>
      </c>
      <c r="L38" s="136"/>
      <c r="M38" s="128"/>
      <c r="N38" s="128"/>
      <c r="O38" s="128"/>
      <c r="P38" s="137"/>
    </row>
    <row r="39" spans="2:16" ht="25.5" hidden="1">
      <c r="B39" s="628"/>
      <c r="C39" s="621"/>
      <c r="D39" s="212">
        <v>30</v>
      </c>
      <c r="E39" s="204" t="s">
        <v>243</v>
      </c>
      <c r="F39" s="146"/>
      <c r="G39" s="146"/>
      <c r="H39" s="146">
        <v>80</v>
      </c>
      <c r="I39" s="146"/>
      <c r="J39" s="168"/>
      <c r="K39" s="169">
        <f t="shared" si="0"/>
        <v>3.3613445378151266E-2</v>
      </c>
      <c r="L39" s="204"/>
      <c r="M39" s="146"/>
      <c r="N39" s="146"/>
      <c r="O39" s="146"/>
      <c r="P39" s="170"/>
    </row>
    <row r="40" spans="2:16" ht="63.75" hidden="1">
      <c r="B40" s="628"/>
      <c r="C40" s="754" t="s">
        <v>244</v>
      </c>
      <c r="D40" s="208">
        <v>1</v>
      </c>
      <c r="E40" s="304" t="s">
        <v>245</v>
      </c>
      <c r="F40" s="305"/>
      <c r="G40" s="305"/>
      <c r="H40" s="305">
        <v>10</v>
      </c>
      <c r="I40" s="305"/>
      <c r="J40" s="307"/>
      <c r="K40" s="210">
        <f t="shared" si="0"/>
        <v>3.3613445378151266E-2</v>
      </c>
      <c r="L40" s="304"/>
      <c r="M40" s="305"/>
      <c r="N40" s="305"/>
      <c r="O40" s="305"/>
      <c r="P40" s="309"/>
    </row>
    <row r="41" spans="2:16" ht="38.25" hidden="1">
      <c r="B41" s="628"/>
      <c r="C41" s="628"/>
      <c r="D41" s="105">
        <v>2</v>
      </c>
      <c r="E41" s="136" t="s">
        <v>246</v>
      </c>
      <c r="F41" s="128"/>
      <c r="G41" s="128"/>
      <c r="H41" s="128">
        <v>50</v>
      </c>
      <c r="I41" s="128"/>
      <c r="J41" s="240"/>
      <c r="K41" s="119">
        <f t="shared" si="0"/>
        <v>3.3613445378151266E-2</v>
      </c>
      <c r="L41" s="136"/>
      <c r="M41" s="128"/>
      <c r="N41" s="128"/>
      <c r="O41" s="128"/>
      <c r="P41" s="137"/>
    </row>
    <row r="42" spans="2:16" ht="102" hidden="1">
      <c r="B42" s="628"/>
      <c r="C42" s="628"/>
      <c r="D42" s="116">
        <v>3</v>
      </c>
      <c r="E42" s="136" t="s">
        <v>247</v>
      </c>
      <c r="F42" s="128"/>
      <c r="G42" s="128"/>
      <c r="H42" s="128">
        <v>70</v>
      </c>
      <c r="I42" s="128"/>
      <c r="J42" s="240"/>
      <c r="K42" s="119">
        <f t="shared" si="0"/>
        <v>3.3613445378151266E-2</v>
      </c>
      <c r="L42" s="136"/>
      <c r="M42" s="128"/>
      <c r="N42" s="128"/>
      <c r="O42" s="128"/>
      <c r="P42" s="137"/>
    </row>
    <row r="43" spans="2:16" ht="38.25" hidden="1">
      <c r="B43" s="628"/>
      <c r="C43" s="628"/>
      <c r="D43" s="105">
        <v>4</v>
      </c>
      <c r="E43" s="136" t="s">
        <v>248</v>
      </c>
      <c r="F43" s="128"/>
      <c r="G43" s="128"/>
      <c r="H43" s="128">
        <v>20</v>
      </c>
      <c r="I43" s="128"/>
      <c r="J43" s="240"/>
      <c r="K43" s="119">
        <f t="shared" si="0"/>
        <v>3.3613445378151266E-2</v>
      </c>
      <c r="L43" s="136"/>
      <c r="M43" s="128"/>
      <c r="N43" s="128"/>
      <c r="O43" s="128"/>
      <c r="P43" s="137"/>
    </row>
    <row r="44" spans="2:16" ht="51" hidden="1">
      <c r="B44" s="628"/>
      <c r="C44" s="628"/>
      <c r="D44" s="116">
        <v>5</v>
      </c>
      <c r="E44" s="136" t="s">
        <v>249</v>
      </c>
      <c r="F44" s="128"/>
      <c r="G44" s="128"/>
      <c r="H44" s="128">
        <v>20</v>
      </c>
      <c r="I44" s="128"/>
      <c r="J44" s="240"/>
      <c r="K44" s="119">
        <f t="shared" si="0"/>
        <v>3.3613445378151266E-2</v>
      </c>
      <c r="L44" s="136"/>
      <c r="M44" s="128"/>
      <c r="N44" s="128"/>
      <c r="O44" s="128"/>
      <c r="P44" s="137"/>
    </row>
    <row r="45" spans="2:16" ht="63.75" hidden="1">
      <c r="B45" s="628"/>
      <c r="C45" s="628"/>
      <c r="D45" s="105">
        <v>6</v>
      </c>
      <c r="E45" s="136" t="s">
        <v>250</v>
      </c>
      <c r="F45" s="128"/>
      <c r="G45" s="128"/>
      <c r="H45" s="128">
        <v>90</v>
      </c>
      <c r="I45" s="128"/>
      <c r="J45" s="240"/>
      <c r="K45" s="119">
        <f t="shared" si="0"/>
        <v>3.3613445378151266E-2</v>
      </c>
      <c r="L45" s="136"/>
      <c r="M45" s="128"/>
      <c r="N45" s="128"/>
      <c r="O45" s="128"/>
      <c r="P45" s="137"/>
    </row>
    <row r="46" spans="2:16" ht="38.25" hidden="1">
      <c r="B46" s="628"/>
      <c r="C46" s="628"/>
      <c r="D46" s="116">
        <v>7</v>
      </c>
      <c r="E46" s="136" t="s">
        <v>251</v>
      </c>
      <c r="F46" s="128"/>
      <c r="G46" s="128"/>
      <c r="H46" s="128">
        <v>80</v>
      </c>
      <c r="I46" s="128"/>
      <c r="J46" s="240"/>
      <c r="K46" s="119">
        <f t="shared" si="0"/>
        <v>3.3613445378151266E-2</v>
      </c>
      <c r="L46" s="136"/>
      <c r="M46" s="128"/>
      <c r="N46" s="128"/>
      <c r="O46" s="128"/>
      <c r="P46" s="137"/>
    </row>
    <row r="47" spans="2:16" ht="51" hidden="1">
      <c r="B47" s="628"/>
      <c r="C47" s="628"/>
      <c r="D47" s="105">
        <v>8</v>
      </c>
      <c r="E47" s="136" t="s">
        <v>252</v>
      </c>
      <c r="F47" s="128"/>
      <c r="G47" s="128"/>
      <c r="H47" s="128">
        <v>80</v>
      </c>
      <c r="I47" s="128"/>
      <c r="J47" s="240"/>
      <c r="K47" s="119">
        <f t="shared" si="0"/>
        <v>3.3613445378151266E-2</v>
      </c>
      <c r="L47" s="136"/>
      <c r="M47" s="128"/>
      <c r="N47" s="128"/>
      <c r="O47" s="128"/>
      <c r="P47" s="137"/>
    </row>
    <row r="48" spans="2:16" ht="63.75" hidden="1">
      <c r="B48" s="628"/>
      <c r="C48" s="628"/>
      <c r="D48" s="116">
        <v>9</v>
      </c>
      <c r="E48" s="136" t="s">
        <v>253</v>
      </c>
      <c r="F48" s="128"/>
      <c r="G48" s="128"/>
      <c r="H48" s="128">
        <v>80</v>
      </c>
      <c r="I48" s="128"/>
      <c r="J48" s="240"/>
      <c r="K48" s="119">
        <f t="shared" si="0"/>
        <v>3.3613445378151266E-2</v>
      </c>
      <c r="L48" s="136"/>
      <c r="M48" s="128"/>
      <c r="N48" s="128"/>
      <c r="O48" s="128"/>
      <c r="P48" s="137"/>
    </row>
    <row r="49" spans="2:16" ht="63.75" hidden="1">
      <c r="B49" s="628"/>
      <c r="C49" s="628"/>
      <c r="D49" s="105">
        <v>10</v>
      </c>
      <c r="E49" s="136" t="s">
        <v>254</v>
      </c>
      <c r="F49" s="128"/>
      <c r="G49" s="128"/>
      <c r="H49" s="128">
        <v>80</v>
      </c>
      <c r="I49" s="128"/>
      <c r="J49" s="240"/>
      <c r="K49" s="119">
        <f t="shared" si="0"/>
        <v>3.3613445378151266E-2</v>
      </c>
      <c r="L49" s="136"/>
      <c r="M49" s="128"/>
      <c r="N49" s="128"/>
      <c r="O49" s="128"/>
      <c r="P49" s="137"/>
    </row>
    <row r="50" spans="2:16" ht="76.5" hidden="1">
      <c r="B50" s="628"/>
      <c r="C50" s="628"/>
      <c r="D50" s="116">
        <v>11</v>
      </c>
      <c r="E50" s="136" t="s">
        <v>255</v>
      </c>
      <c r="F50" s="128"/>
      <c r="G50" s="128"/>
      <c r="H50" s="128">
        <v>80</v>
      </c>
      <c r="I50" s="128"/>
      <c r="J50" s="240"/>
      <c r="K50" s="119">
        <f t="shared" si="0"/>
        <v>3.3613445378151266E-2</v>
      </c>
      <c r="L50" s="136"/>
      <c r="M50" s="128"/>
      <c r="N50" s="128"/>
      <c r="O50" s="128"/>
      <c r="P50" s="137"/>
    </row>
    <row r="51" spans="2:16" ht="25.5" hidden="1">
      <c r="B51" s="628"/>
      <c r="C51" s="628"/>
      <c r="D51" s="105">
        <v>12</v>
      </c>
      <c r="E51" s="136" t="s">
        <v>256</v>
      </c>
      <c r="F51" s="128"/>
      <c r="G51" s="128"/>
      <c r="H51" s="128">
        <v>80</v>
      </c>
      <c r="I51" s="128"/>
      <c r="J51" s="240"/>
      <c r="K51" s="119">
        <f t="shared" si="0"/>
        <v>3.3613445378151266E-2</v>
      </c>
      <c r="L51" s="136"/>
      <c r="M51" s="128"/>
      <c r="N51" s="128"/>
      <c r="O51" s="128"/>
      <c r="P51" s="137"/>
    </row>
    <row r="52" spans="2:16" ht="63.75" hidden="1">
      <c r="B52" s="628"/>
      <c r="C52" s="628"/>
      <c r="D52" s="105">
        <v>13</v>
      </c>
      <c r="E52" s="136" t="s">
        <v>257</v>
      </c>
      <c r="F52" s="128"/>
      <c r="G52" s="128"/>
      <c r="H52" s="128">
        <v>80</v>
      </c>
      <c r="I52" s="128"/>
      <c r="J52" s="240"/>
      <c r="K52" s="119">
        <f t="shared" si="0"/>
        <v>3.3613445378151266E-2</v>
      </c>
      <c r="L52" s="136"/>
      <c r="M52" s="128"/>
      <c r="N52" s="128"/>
      <c r="O52" s="128"/>
      <c r="P52" s="137"/>
    </row>
    <row r="53" spans="2:16" ht="51" hidden="1">
      <c r="B53" s="628"/>
      <c r="C53" s="628"/>
      <c r="D53" s="116">
        <v>14</v>
      </c>
      <c r="E53" s="136" t="s">
        <v>258</v>
      </c>
      <c r="F53" s="128"/>
      <c r="G53" s="128"/>
      <c r="H53" s="128">
        <v>80</v>
      </c>
      <c r="I53" s="128"/>
      <c r="J53" s="240"/>
      <c r="K53" s="119">
        <f t="shared" si="0"/>
        <v>3.3613445378151266E-2</v>
      </c>
      <c r="L53" s="136"/>
      <c r="M53" s="128"/>
      <c r="N53" s="128"/>
      <c r="O53" s="128"/>
      <c r="P53" s="137"/>
    </row>
    <row r="54" spans="2:16" ht="76.5" hidden="1">
      <c r="B54" s="628"/>
      <c r="C54" s="628"/>
      <c r="D54" s="105">
        <v>15</v>
      </c>
      <c r="E54" s="136" t="s">
        <v>259</v>
      </c>
      <c r="F54" s="128"/>
      <c r="G54" s="128"/>
      <c r="H54" s="128">
        <v>50</v>
      </c>
      <c r="I54" s="128"/>
      <c r="J54" s="240"/>
      <c r="K54" s="119">
        <f t="shared" si="0"/>
        <v>3.3613445378151266E-2</v>
      </c>
      <c r="L54" s="136"/>
      <c r="M54" s="128"/>
      <c r="N54" s="128"/>
      <c r="O54" s="128"/>
      <c r="P54" s="137"/>
    </row>
    <row r="55" spans="2:16" ht="25.5" hidden="1">
      <c r="B55" s="628"/>
      <c r="C55" s="628"/>
      <c r="D55" s="116">
        <v>16</v>
      </c>
      <c r="E55" s="136" t="s">
        <v>260</v>
      </c>
      <c r="F55" s="128"/>
      <c r="G55" s="128"/>
      <c r="H55" s="128">
        <v>50</v>
      </c>
      <c r="I55" s="128"/>
      <c r="J55" s="240"/>
      <c r="K55" s="119">
        <f t="shared" si="0"/>
        <v>3.3613445378151266E-2</v>
      </c>
      <c r="L55" s="136"/>
      <c r="M55" s="128"/>
      <c r="N55" s="128"/>
      <c r="O55" s="128"/>
      <c r="P55" s="137"/>
    </row>
    <row r="56" spans="2:16" ht="76.5" hidden="1">
      <c r="B56" s="628"/>
      <c r="C56" s="628"/>
      <c r="D56" s="105">
        <v>17</v>
      </c>
      <c r="E56" s="136" t="s">
        <v>261</v>
      </c>
      <c r="F56" s="128"/>
      <c r="G56" s="128"/>
      <c r="H56" s="128">
        <v>70</v>
      </c>
      <c r="I56" s="128"/>
      <c r="J56" s="240"/>
      <c r="K56" s="119">
        <f t="shared" si="0"/>
        <v>3.3613445378151266E-2</v>
      </c>
      <c r="L56" s="136"/>
      <c r="M56" s="128"/>
      <c r="N56" s="128"/>
      <c r="O56" s="128"/>
      <c r="P56" s="137"/>
    </row>
    <row r="57" spans="2:16" ht="51" hidden="1">
      <c r="B57" s="628"/>
      <c r="C57" s="628"/>
      <c r="D57" s="116">
        <v>18</v>
      </c>
      <c r="E57" s="136" t="s">
        <v>262</v>
      </c>
      <c r="F57" s="128"/>
      <c r="G57" s="128"/>
      <c r="H57" s="128">
        <v>80</v>
      </c>
      <c r="I57" s="128"/>
      <c r="J57" s="240"/>
      <c r="K57" s="119">
        <f t="shared" si="0"/>
        <v>3.3613445378151266E-2</v>
      </c>
      <c r="L57" s="136"/>
      <c r="M57" s="128"/>
      <c r="N57" s="128"/>
      <c r="O57" s="128"/>
      <c r="P57" s="137"/>
    </row>
    <row r="58" spans="2:16" ht="51" hidden="1">
      <c r="B58" s="628"/>
      <c r="C58" s="628"/>
      <c r="D58" s="105">
        <v>19</v>
      </c>
      <c r="E58" s="136" t="s">
        <v>263</v>
      </c>
      <c r="F58" s="128"/>
      <c r="G58" s="128"/>
      <c r="H58" s="128">
        <v>50</v>
      </c>
      <c r="I58" s="128"/>
      <c r="J58" s="240"/>
      <c r="K58" s="119">
        <f t="shared" si="0"/>
        <v>3.3613445378151266E-2</v>
      </c>
      <c r="L58" s="136"/>
      <c r="M58" s="128"/>
      <c r="N58" s="128"/>
      <c r="O58" s="128"/>
      <c r="P58" s="137"/>
    </row>
    <row r="59" spans="2:16" ht="63.75" hidden="1">
      <c r="B59" s="628"/>
      <c r="C59" s="628"/>
      <c r="D59" s="116">
        <v>20</v>
      </c>
      <c r="E59" s="136" t="s">
        <v>264</v>
      </c>
      <c r="F59" s="128"/>
      <c r="G59" s="128"/>
      <c r="H59" s="128">
        <v>50</v>
      </c>
      <c r="I59" s="128"/>
      <c r="J59" s="240"/>
      <c r="K59" s="119">
        <f t="shared" si="0"/>
        <v>3.3613445378151266E-2</v>
      </c>
      <c r="L59" s="136"/>
      <c r="M59" s="128"/>
      <c r="N59" s="128"/>
      <c r="O59" s="128"/>
      <c r="P59" s="137"/>
    </row>
    <row r="60" spans="2:16" ht="38.25" hidden="1">
      <c r="B60" s="628"/>
      <c r="C60" s="628"/>
      <c r="D60" s="105">
        <v>21</v>
      </c>
      <c r="E60" s="136" t="s">
        <v>265</v>
      </c>
      <c r="F60" s="128"/>
      <c r="G60" s="128"/>
      <c r="H60" s="128">
        <v>50</v>
      </c>
      <c r="I60" s="128"/>
      <c r="J60" s="240"/>
      <c r="K60" s="119">
        <f t="shared" si="0"/>
        <v>3.3613445378151266E-2</v>
      </c>
      <c r="L60" s="136"/>
      <c r="M60" s="128"/>
      <c r="N60" s="128"/>
      <c r="O60" s="128"/>
      <c r="P60" s="137"/>
    </row>
    <row r="61" spans="2:16" ht="63.75" hidden="1">
      <c r="B61" s="628"/>
      <c r="C61" s="628"/>
      <c r="D61" s="116">
        <v>22</v>
      </c>
      <c r="E61" s="136" t="s">
        <v>266</v>
      </c>
      <c r="F61" s="128"/>
      <c r="G61" s="128"/>
      <c r="H61" s="128">
        <v>80</v>
      </c>
      <c r="I61" s="128"/>
      <c r="J61" s="240"/>
      <c r="K61" s="119">
        <f t="shared" si="0"/>
        <v>3.3613445378151266E-2</v>
      </c>
      <c r="L61" s="136"/>
      <c r="M61" s="128"/>
      <c r="N61" s="128"/>
      <c r="O61" s="128"/>
      <c r="P61" s="137"/>
    </row>
    <row r="62" spans="2:16" ht="51" hidden="1">
      <c r="B62" s="628"/>
      <c r="C62" s="628"/>
      <c r="D62" s="105">
        <v>23</v>
      </c>
      <c r="E62" s="136" t="s">
        <v>267</v>
      </c>
      <c r="F62" s="128"/>
      <c r="G62" s="128"/>
      <c r="H62" s="128">
        <v>70</v>
      </c>
      <c r="I62" s="128"/>
      <c r="J62" s="240"/>
      <c r="K62" s="119">
        <f t="shared" si="0"/>
        <v>3.3613445378151266E-2</v>
      </c>
      <c r="L62" s="136"/>
      <c r="M62" s="128"/>
      <c r="N62" s="128"/>
      <c r="O62" s="128"/>
      <c r="P62" s="137"/>
    </row>
    <row r="63" spans="2:16" ht="51" hidden="1">
      <c r="B63" s="628"/>
      <c r="C63" s="628"/>
      <c r="D63" s="116">
        <v>24</v>
      </c>
      <c r="E63" s="136" t="s">
        <v>268</v>
      </c>
      <c r="F63" s="128"/>
      <c r="G63" s="128"/>
      <c r="H63" s="128">
        <v>50</v>
      </c>
      <c r="I63" s="128"/>
      <c r="J63" s="240"/>
      <c r="K63" s="119">
        <f t="shared" si="0"/>
        <v>3.3613445378151266E-2</v>
      </c>
      <c r="L63" s="136"/>
      <c r="M63" s="128"/>
      <c r="N63" s="128"/>
      <c r="O63" s="128"/>
      <c r="P63" s="137"/>
    </row>
    <row r="64" spans="2:16" ht="38.25" hidden="1">
      <c r="B64" s="628"/>
      <c r="C64" s="628"/>
      <c r="D64" s="105">
        <v>25</v>
      </c>
      <c r="E64" s="136" t="s">
        <v>269</v>
      </c>
      <c r="F64" s="128"/>
      <c r="G64" s="128"/>
      <c r="H64" s="128">
        <v>50</v>
      </c>
      <c r="I64" s="128"/>
      <c r="J64" s="240"/>
      <c r="K64" s="119">
        <f t="shared" si="0"/>
        <v>3.3613445378151266E-2</v>
      </c>
      <c r="L64" s="136"/>
      <c r="M64" s="128"/>
      <c r="N64" s="128"/>
      <c r="O64" s="128"/>
      <c r="P64" s="137"/>
    </row>
    <row r="65" spans="2:16" ht="51" hidden="1">
      <c r="B65" s="628"/>
      <c r="C65" s="628"/>
      <c r="D65" s="116">
        <v>26</v>
      </c>
      <c r="E65" s="136" t="s">
        <v>270</v>
      </c>
      <c r="F65" s="128"/>
      <c r="G65" s="128"/>
      <c r="H65" s="128">
        <v>50</v>
      </c>
      <c r="I65" s="128"/>
      <c r="J65" s="240"/>
      <c r="K65" s="119">
        <f t="shared" si="0"/>
        <v>3.3613445378151266E-2</v>
      </c>
      <c r="L65" s="136"/>
      <c r="M65" s="128"/>
      <c r="N65" s="128"/>
      <c r="O65" s="128"/>
      <c r="P65" s="137"/>
    </row>
    <row r="66" spans="2:16" ht="38.25" hidden="1">
      <c r="B66" s="628"/>
      <c r="C66" s="628"/>
      <c r="D66" s="105">
        <v>27</v>
      </c>
      <c r="E66" s="136" t="s">
        <v>271</v>
      </c>
      <c r="F66" s="128"/>
      <c r="G66" s="128"/>
      <c r="H66" s="128">
        <v>80</v>
      </c>
      <c r="I66" s="128"/>
      <c r="J66" s="240"/>
      <c r="K66" s="119">
        <f t="shared" si="0"/>
        <v>3.3613445378151266E-2</v>
      </c>
      <c r="L66" s="136"/>
      <c r="M66" s="128"/>
      <c r="N66" s="128"/>
      <c r="O66" s="128"/>
      <c r="P66" s="137"/>
    </row>
    <row r="67" spans="2:16" ht="38.25" hidden="1">
      <c r="B67" s="628"/>
      <c r="C67" s="628"/>
      <c r="D67" s="105">
        <v>28</v>
      </c>
      <c r="E67" s="136" t="s">
        <v>272</v>
      </c>
      <c r="F67" s="128"/>
      <c r="G67" s="128"/>
      <c r="H67" s="128">
        <v>80</v>
      </c>
      <c r="I67" s="128"/>
      <c r="J67" s="240"/>
      <c r="K67" s="119">
        <f t="shared" si="0"/>
        <v>3.3613445378151266E-2</v>
      </c>
      <c r="L67" s="136"/>
      <c r="M67" s="128"/>
      <c r="N67" s="128"/>
      <c r="O67" s="128"/>
      <c r="P67" s="137"/>
    </row>
    <row r="68" spans="2:16" ht="140.25" hidden="1">
      <c r="B68" s="628"/>
      <c r="C68" s="628"/>
      <c r="D68" s="116">
        <v>29</v>
      </c>
      <c r="E68" s="136" t="s">
        <v>273</v>
      </c>
      <c r="F68" s="128"/>
      <c r="G68" s="128"/>
      <c r="H68" s="128">
        <v>80</v>
      </c>
      <c r="I68" s="128"/>
      <c r="J68" s="240"/>
      <c r="K68" s="119">
        <f t="shared" si="0"/>
        <v>3.3613445378151266E-2</v>
      </c>
      <c r="L68" s="136"/>
      <c r="M68" s="128"/>
      <c r="N68" s="128"/>
      <c r="O68" s="128"/>
      <c r="P68" s="137"/>
    </row>
    <row r="69" spans="2:16" ht="51" hidden="1">
      <c r="B69" s="628"/>
      <c r="C69" s="628"/>
      <c r="D69" s="105">
        <v>30</v>
      </c>
      <c r="E69" s="136" t="s">
        <v>274</v>
      </c>
      <c r="F69" s="128"/>
      <c r="G69" s="128"/>
      <c r="H69" s="128">
        <v>80</v>
      </c>
      <c r="I69" s="128"/>
      <c r="J69" s="240"/>
      <c r="K69" s="119">
        <f t="shared" si="0"/>
        <v>3.3613445378151266E-2</v>
      </c>
      <c r="L69" s="136"/>
      <c r="M69" s="128"/>
      <c r="N69" s="128"/>
      <c r="O69" s="128"/>
      <c r="P69" s="137"/>
    </row>
    <row r="70" spans="2:16" ht="89.25" hidden="1">
      <c r="B70" s="628"/>
      <c r="C70" s="628"/>
      <c r="D70" s="116">
        <v>31</v>
      </c>
      <c r="E70" s="136" t="s">
        <v>275</v>
      </c>
      <c r="F70" s="128"/>
      <c r="G70" s="128"/>
      <c r="H70" s="128">
        <v>80</v>
      </c>
      <c r="I70" s="128"/>
      <c r="J70" s="240"/>
      <c r="K70" s="119">
        <f t="shared" si="0"/>
        <v>3.3613445378151266E-2</v>
      </c>
      <c r="L70" s="136"/>
      <c r="M70" s="128"/>
      <c r="N70" s="128"/>
      <c r="O70" s="128"/>
      <c r="P70" s="137"/>
    </row>
    <row r="71" spans="2:16" ht="51" hidden="1">
      <c r="B71" s="628"/>
      <c r="C71" s="628"/>
      <c r="D71" s="105">
        <v>32</v>
      </c>
      <c r="E71" s="136" t="s">
        <v>276</v>
      </c>
      <c r="F71" s="128"/>
      <c r="G71" s="128"/>
      <c r="H71" s="128">
        <v>80</v>
      </c>
      <c r="I71" s="128"/>
      <c r="J71" s="240"/>
      <c r="K71" s="119">
        <f t="shared" si="0"/>
        <v>3.3613445378151266E-2</v>
      </c>
      <c r="L71" s="136"/>
      <c r="M71" s="128"/>
      <c r="N71" s="128"/>
      <c r="O71" s="128"/>
      <c r="P71" s="137"/>
    </row>
    <row r="72" spans="2:16" ht="63.75" hidden="1">
      <c r="B72" s="628"/>
      <c r="C72" s="628"/>
      <c r="D72" s="116">
        <v>33</v>
      </c>
      <c r="E72" s="136" t="s">
        <v>277</v>
      </c>
      <c r="F72" s="128"/>
      <c r="G72" s="128"/>
      <c r="H72" s="128">
        <v>0</v>
      </c>
      <c r="I72" s="128"/>
      <c r="J72" s="240"/>
      <c r="K72" s="119">
        <f t="shared" si="0"/>
        <v>3.3613445378151266E-2</v>
      </c>
      <c r="L72" s="136"/>
      <c r="M72" s="128"/>
      <c r="N72" s="128"/>
      <c r="O72" s="128"/>
      <c r="P72" s="137"/>
    </row>
    <row r="73" spans="2:16" ht="51" hidden="1">
      <c r="B73" s="628"/>
      <c r="C73" s="628"/>
      <c r="D73" s="105">
        <v>34</v>
      </c>
      <c r="E73" s="136" t="s">
        <v>278</v>
      </c>
      <c r="F73" s="128"/>
      <c r="G73" s="128"/>
      <c r="H73" s="128">
        <v>0</v>
      </c>
      <c r="I73" s="128"/>
      <c r="J73" s="240"/>
      <c r="K73" s="119">
        <f t="shared" si="0"/>
        <v>3.3613445378151266E-2</v>
      </c>
      <c r="L73" s="136"/>
      <c r="M73" s="128"/>
      <c r="N73" s="128"/>
      <c r="O73" s="128"/>
      <c r="P73" s="137"/>
    </row>
    <row r="74" spans="2:16" ht="51" hidden="1">
      <c r="B74" s="628"/>
      <c r="C74" s="628"/>
      <c r="D74" s="116">
        <v>35</v>
      </c>
      <c r="E74" s="136" t="s">
        <v>279</v>
      </c>
      <c r="F74" s="128"/>
      <c r="G74" s="128"/>
      <c r="H74" s="128">
        <v>50</v>
      </c>
      <c r="I74" s="128"/>
      <c r="J74" s="240"/>
      <c r="K74" s="119">
        <f t="shared" si="0"/>
        <v>3.3613445378151266E-2</v>
      </c>
      <c r="L74" s="136"/>
      <c r="M74" s="128"/>
      <c r="N74" s="128"/>
      <c r="O74" s="128"/>
      <c r="P74" s="137"/>
    </row>
    <row r="75" spans="2:16" ht="38.25" hidden="1">
      <c r="B75" s="628"/>
      <c r="C75" s="628"/>
      <c r="D75" s="105">
        <v>36</v>
      </c>
      <c r="E75" s="136" t="s">
        <v>280</v>
      </c>
      <c r="F75" s="128"/>
      <c r="G75" s="128"/>
      <c r="H75" s="128">
        <v>0</v>
      </c>
      <c r="I75" s="128"/>
      <c r="J75" s="240"/>
      <c r="K75" s="119">
        <f t="shared" si="0"/>
        <v>3.3613445378151266E-2</v>
      </c>
      <c r="L75" s="136"/>
      <c r="M75" s="128"/>
      <c r="N75" s="128"/>
      <c r="O75" s="128"/>
      <c r="P75" s="137"/>
    </row>
    <row r="76" spans="2:16" ht="51" hidden="1">
      <c r="B76" s="628"/>
      <c r="C76" s="628"/>
      <c r="D76" s="116">
        <v>37</v>
      </c>
      <c r="E76" s="136" t="s">
        <v>281</v>
      </c>
      <c r="F76" s="128"/>
      <c r="G76" s="128"/>
      <c r="H76" s="128">
        <v>0</v>
      </c>
      <c r="I76" s="128"/>
      <c r="J76" s="240"/>
      <c r="K76" s="119">
        <f t="shared" si="0"/>
        <v>3.3613445378151266E-2</v>
      </c>
      <c r="L76" s="136"/>
      <c r="M76" s="128"/>
      <c r="N76" s="128"/>
      <c r="O76" s="128"/>
      <c r="P76" s="137"/>
    </row>
    <row r="77" spans="2:16" ht="63.75" hidden="1">
      <c r="B77" s="628"/>
      <c r="C77" s="621"/>
      <c r="D77" s="167">
        <v>38</v>
      </c>
      <c r="E77" s="204" t="s">
        <v>282</v>
      </c>
      <c r="F77" s="146"/>
      <c r="G77" s="146"/>
      <c r="H77" s="146">
        <v>90</v>
      </c>
      <c r="I77" s="146"/>
      <c r="J77" s="168"/>
      <c r="K77" s="169">
        <f t="shared" si="0"/>
        <v>3.3613445378151266E-2</v>
      </c>
      <c r="L77" s="204"/>
      <c r="M77" s="146"/>
      <c r="N77" s="146"/>
      <c r="O77" s="146"/>
      <c r="P77" s="170"/>
    </row>
    <row r="78" spans="2:16" ht="51" hidden="1">
      <c r="B78" s="628"/>
      <c r="C78" s="754" t="s">
        <v>283</v>
      </c>
      <c r="D78" s="208">
        <v>1</v>
      </c>
      <c r="E78" s="198" t="s">
        <v>284</v>
      </c>
      <c r="F78" s="125" t="s">
        <v>285</v>
      </c>
      <c r="G78" s="125"/>
      <c r="H78" s="125">
        <v>70</v>
      </c>
      <c r="I78" s="125"/>
      <c r="J78" s="209"/>
      <c r="K78" s="210">
        <f t="shared" si="0"/>
        <v>3.3613445378151266E-2</v>
      </c>
      <c r="L78" s="132"/>
      <c r="M78" s="125"/>
      <c r="N78" s="125"/>
      <c r="O78" s="125"/>
      <c r="P78" s="129"/>
    </row>
    <row r="79" spans="2:16" ht="63.75" hidden="1">
      <c r="B79" s="628"/>
      <c r="C79" s="628"/>
      <c r="D79" s="105">
        <v>2</v>
      </c>
      <c r="E79" s="218" t="s">
        <v>286</v>
      </c>
      <c r="F79" s="107" t="s">
        <v>287</v>
      </c>
      <c r="G79" s="107"/>
      <c r="H79" s="107">
        <v>50</v>
      </c>
      <c r="I79" s="107"/>
      <c r="J79" s="108"/>
      <c r="K79" s="110">
        <f t="shared" si="0"/>
        <v>3.3613445378151266E-2</v>
      </c>
      <c r="L79" s="135"/>
      <c r="M79" s="117"/>
      <c r="N79" s="117"/>
      <c r="O79" s="117"/>
      <c r="P79" s="126"/>
    </row>
    <row r="80" spans="2:16" ht="38.25" hidden="1">
      <c r="B80" s="628"/>
      <c r="C80" s="628"/>
      <c r="D80" s="105">
        <v>3</v>
      </c>
      <c r="E80" s="316" t="s">
        <v>289</v>
      </c>
      <c r="F80" s="161" t="s">
        <v>290</v>
      </c>
      <c r="G80" s="161"/>
      <c r="H80" s="161">
        <v>90</v>
      </c>
      <c r="I80" s="161"/>
      <c r="J80" s="318"/>
      <c r="K80" s="110">
        <f t="shared" si="0"/>
        <v>3.3613445378151266E-2</v>
      </c>
      <c r="L80" s="316"/>
      <c r="M80" s="161"/>
      <c r="N80" s="161"/>
      <c r="O80" s="161"/>
      <c r="P80" s="319"/>
    </row>
    <row r="81" spans="2:16" ht="51" hidden="1">
      <c r="B81" s="621"/>
      <c r="C81" s="621"/>
      <c r="D81" s="167">
        <v>4</v>
      </c>
      <c r="E81" s="204" t="s">
        <v>292</v>
      </c>
      <c r="F81" s="146" t="s">
        <v>293</v>
      </c>
      <c r="G81" s="146"/>
      <c r="H81" s="146">
        <v>80</v>
      </c>
      <c r="I81" s="146"/>
      <c r="J81" s="168"/>
      <c r="K81" s="237">
        <f t="shared" si="0"/>
        <v>3.3613445378151266E-2</v>
      </c>
      <c r="L81" s="204"/>
      <c r="M81" s="146"/>
      <c r="N81" s="146"/>
      <c r="O81" s="146"/>
      <c r="P81" s="170"/>
    </row>
    <row r="82" spans="2:16" ht="18.75" hidden="1">
      <c r="D82" s="84"/>
      <c r="E82" s="84"/>
      <c r="F82" s="84"/>
      <c r="G82" s="84"/>
      <c r="H82" s="84"/>
      <c r="I82" s="84"/>
      <c r="J82" s="171" t="s">
        <v>94</v>
      </c>
      <c r="K82" s="172">
        <f t="shared" ref="K82:L82" si="1">SUM(K10:K81)</f>
        <v>2.4201680672268924</v>
      </c>
      <c r="L82" s="98">
        <f t="shared" si="1"/>
        <v>0.62</v>
      </c>
      <c r="M82" s="84"/>
      <c r="N82" s="84"/>
      <c r="O82" s="84"/>
    </row>
    <row r="83" spans="2:16" ht="15" hidden="1" customHeight="1"/>
    <row r="84" spans="2:16" ht="15.75" hidden="1">
      <c r="C84" s="24"/>
      <c r="D84" s="276" t="s">
        <v>68</v>
      </c>
      <c r="E84" s="280" t="s">
        <v>81</v>
      </c>
      <c r="F84" s="280" t="s">
        <v>95</v>
      </c>
      <c r="G84" s="280" t="s">
        <v>19</v>
      </c>
      <c r="H84" s="280" t="s">
        <v>71</v>
      </c>
      <c r="I84" s="280" t="s">
        <v>96</v>
      </c>
      <c r="J84" s="320" t="s">
        <v>97</v>
      </c>
    </row>
    <row r="85" spans="2:16" ht="25.5" hidden="1">
      <c r="B85" s="752" t="s">
        <v>98</v>
      </c>
      <c r="C85" s="757" t="s">
        <v>145</v>
      </c>
      <c r="D85" s="122">
        <v>1</v>
      </c>
      <c r="E85" s="132" t="s">
        <v>298</v>
      </c>
      <c r="F85" s="125"/>
      <c r="G85" s="125"/>
      <c r="H85" s="125">
        <v>100</v>
      </c>
      <c r="I85" s="154">
        <f t="shared" ref="I85:I187" si="2">$G$3/$N$3</f>
        <v>3.3613445378151266E-2</v>
      </c>
      <c r="J85" s="155"/>
    </row>
    <row r="86" spans="2:16" ht="25.5" hidden="1">
      <c r="B86" s="628"/>
      <c r="C86" s="628"/>
      <c r="D86" s="140">
        <v>2</v>
      </c>
      <c r="E86" s="158" t="s">
        <v>299</v>
      </c>
      <c r="F86" s="107"/>
      <c r="G86" s="107"/>
      <c r="H86" s="107">
        <v>100</v>
      </c>
      <c r="I86" s="160">
        <f t="shared" si="2"/>
        <v>3.3613445378151266E-2</v>
      </c>
      <c r="J86" s="162"/>
    </row>
    <row r="87" spans="2:16" ht="25.5" hidden="1">
      <c r="B87" s="628"/>
      <c r="C87" s="628"/>
      <c r="D87" s="140">
        <v>3</v>
      </c>
      <c r="E87" s="158" t="s">
        <v>300</v>
      </c>
      <c r="F87" s="107"/>
      <c r="G87" s="107"/>
      <c r="H87" s="107">
        <v>100</v>
      </c>
      <c r="I87" s="160">
        <f t="shared" si="2"/>
        <v>3.3613445378151266E-2</v>
      </c>
      <c r="J87" s="162"/>
    </row>
    <row r="88" spans="2:16" ht="38.25" hidden="1">
      <c r="B88" s="628"/>
      <c r="C88" s="628"/>
      <c r="D88" s="140">
        <v>4</v>
      </c>
      <c r="E88" s="158" t="s">
        <v>301</v>
      </c>
      <c r="F88" s="107"/>
      <c r="G88" s="107"/>
      <c r="H88" s="107">
        <v>100</v>
      </c>
      <c r="I88" s="160">
        <f t="shared" si="2"/>
        <v>3.3613445378151266E-2</v>
      </c>
      <c r="J88" s="162"/>
    </row>
    <row r="89" spans="2:16" ht="38.25" hidden="1">
      <c r="B89" s="628"/>
      <c r="C89" s="628"/>
      <c r="D89" s="140">
        <v>5</v>
      </c>
      <c r="E89" s="158" t="s">
        <v>303</v>
      </c>
      <c r="F89" s="107"/>
      <c r="G89" s="107"/>
      <c r="H89" s="107">
        <v>100</v>
      </c>
      <c r="I89" s="160">
        <f t="shared" si="2"/>
        <v>3.3613445378151266E-2</v>
      </c>
      <c r="J89" s="162"/>
    </row>
    <row r="90" spans="2:16" ht="38.25" hidden="1">
      <c r="B90" s="628"/>
      <c r="C90" s="628"/>
      <c r="D90" s="140">
        <v>6</v>
      </c>
      <c r="E90" s="158" t="s">
        <v>305</v>
      </c>
      <c r="F90" s="107"/>
      <c r="G90" s="107"/>
      <c r="H90" s="107">
        <v>100</v>
      </c>
      <c r="I90" s="160">
        <f t="shared" si="2"/>
        <v>3.3613445378151266E-2</v>
      </c>
      <c r="J90" s="162"/>
    </row>
    <row r="91" spans="2:16" ht="63.75" hidden="1">
      <c r="B91" s="628"/>
      <c r="C91" s="628"/>
      <c r="D91" s="140">
        <v>7</v>
      </c>
      <c r="E91" s="158" t="s">
        <v>306</v>
      </c>
      <c r="F91" s="107"/>
      <c r="G91" s="107"/>
      <c r="H91" s="107">
        <v>100</v>
      </c>
      <c r="I91" s="160">
        <f t="shared" si="2"/>
        <v>3.3613445378151266E-2</v>
      </c>
      <c r="J91" s="162"/>
    </row>
    <row r="92" spans="2:16" ht="25.5" hidden="1">
      <c r="B92" s="628"/>
      <c r="C92" s="628"/>
      <c r="D92" s="140">
        <v>8</v>
      </c>
      <c r="E92" s="158" t="s">
        <v>309</v>
      </c>
      <c r="F92" s="107"/>
      <c r="G92" s="107"/>
      <c r="H92" s="107">
        <v>100</v>
      </c>
      <c r="I92" s="160">
        <f t="shared" si="2"/>
        <v>3.3613445378151266E-2</v>
      </c>
      <c r="J92" s="162"/>
    </row>
    <row r="93" spans="2:16" ht="38.25" hidden="1">
      <c r="B93" s="628"/>
      <c r="C93" s="628"/>
      <c r="D93" s="140">
        <v>9</v>
      </c>
      <c r="E93" s="158" t="s">
        <v>312</v>
      </c>
      <c r="F93" s="107"/>
      <c r="G93" s="107"/>
      <c r="H93" s="107">
        <v>100</v>
      </c>
      <c r="I93" s="160">
        <f t="shared" si="2"/>
        <v>3.3613445378151266E-2</v>
      </c>
      <c r="J93" s="162"/>
    </row>
    <row r="94" spans="2:16" ht="51" hidden="1">
      <c r="B94" s="628"/>
      <c r="C94" s="628"/>
      <c r="D94" s="140">
        <v>10</v>
      </c>
      <c r="E94" s="158" t="s">
        <v>314</v>
      </c>
      <c r="F94" s="107"/>
      <c r="G94" s="107"/>
      <c r="H94" s="107">
        <v>100</v>
      </c>
      <c r="I94" s="160">
        <f t="shared" si="2"/>
        <v>3.3613445378151266E-2</v>
      </c>
      <c r="J94" s="162"/>
    </row>
    <row r="95" spans="2:16" ht="25.5" hidden="1">
      <c r="B95" s="628"/>
      <c r="C95" s="628"/>
      <c r="D95" s="140">
        <v>11</v>
      </c>
      <c r="E95" s="158" t="s">
        <v>315</v>
      </c>
      <c r="F95" s="107"/>
      <c r="G95" s="107"/>
      <c r="H95" s="107">
        <v>100</v>
      </c>
      <c r="I95" s="160">
        <f t="shared" si="2"/>
        <v>3.3613445378151266E-2</v>
      </c>
      <c r="J95" s="162"/>
    </row>
    <row r="96" spans="2:16" ht="38.25" hidden="1">
      <c r="B96" s="628"/>
      <c r="C96" s="628"/>
      <c r="D96" s="140">
        <v>12</v>
      </c>
      <c r="E96" s="158" t="s">
        <v>320</v>
      </c>
      <c r="F96" s="107"/>
      <c r="G96" s="107"/>
      <c r="H96" s="107">
        <v>100</v>
      </c>
      <c r="I96" s="160">
        <f t="shared" si="2"/>
        <v>3.3613445378151266E-2</v>
      </c>
      <c r="J96" s="162"/>
    </row>
    <row r="97" spans="2:10" ht="38.25" hidden="1">
      <c r="B97" s="628"/>
      <c r="C97" s="628"/>
      <c r="D97" s="140">
        <v>13</v>
      </c>
      <c r="E97" s="158" t="s">
        <v>323</v>
      </c>
      <c r="F97" s="107"/>
      <c r="G97" s="107"/>
      <c r="H97" s="107">
        <v>100</v>
      </c>
      <c r="I97" s="160">
        <f t="shared" si="2"/>
        <v>3.3613445378151266E-2</v>
      </c>
      <c r="J97" s="162"/>
    </row>
    <row r="98" spans="2:10" ht="25.5" hidden="1">
      <c r="B98" s="628"/>
      <c r="C98" s="628"/>
      <c r="D98" s="140">
        <v>14</v>
      </c>
      <c r="E98" s="158" t="s">
        <v>325</v>
      </c>
      <c r="F98" s="107"/>
      <c r="G98" s="107"/>
      <c r="H98" s="107">
        <v>100</v>
      </c>
      <c r="I98" s="160">
        <f t="shared" si="2"/>
        <v>3.3613445378151266E-2</v>
      </c>
      <c r="J98" s="162"/>
    </row>
    <row r="99" spans="2:10" ht="38.25" hidden="1">
      <c r="B99" s="628"/>
      <c r="C99" s="628"/>
      <c r="D99" s="140">
        <v>15</v>
      </c>
      <c r="E99" s="158" t="s">
        <v>327</v>
      </c>
      <c r="F99" s="107"/>
      <c r="G99" s="107"/>
      <c r="H99" s="107">
        <v>100</v>
      </c>
      <c r="I99" s="160">
        <f t="shared" si="2"/>
        <v>3.3613445378151266E-2</v>
      </c>
      <c r="J99" s="162"/>
    </row>
    <row r="100" spans="2:10" ht="25.5" hidden="1">
      <c r="B100" s="628"/>
      <c r="C100" s="628"/>
      <c r="D100" s="140">
        <v>16</v>
      </c>
      <c r="E100" s="158" t="s">
        <v>328</v>
      </c>
      <c r="F100" s="107"/>
      <c r="G100" s="107"/>
      <c r="H100" s="107">
        <v>100</v>
      </c>
      <c r="I100" s="160">
        <f t="shared" si="2"/>
        <v>3.3613445378151266E-2</v>
      </c>
      <c r="J100" s="162"/>
    </row>
    <row r="101" spans="2:10" ht="25.5" hidden="1">
      <c r="B101" s="628"/>
      <c r="C101" s="628"/>
      <c r="D101" s="140">
        <v>17</v>
      </c>
      <c r="E101" s="158" t="s">
        <v>330</v>
      </c>
      <c r="F101" s="107"/>
      <c r="G101" s="107"/>
      <c r="H101" s="107">
        <v>100</v>
      </c>
      <c r="I101" s="160">
        <f t="shared" si="2"/>
        <v>3.3613445378151266E-2</v>
      </c>
      <c r="J101" s="162"/>
    </row>
    <row r="102" spans="2:10" ht="25.5" hidden="1">
      <c r="B102" s="628"/>
      <c r="C102" s="628"/>
      <c r="D102" s="140">
        <v>18</v>
      </c>
      <c r="E102" s="158" t="s">
        <v>332</v>
      </c>
      <c r="F102" s="107"/>
      <c r="G102" s="107"/>
      <c r="H102" s="107">
        <v>100</v>
      </c>
      <c r="I102" s="160">
        <f t="shared" si="2"/>
        <v>3.3613445378151266E-2</v>
      </c>
      <c r="J102" s="162"/>
    </row>
    <row r="103" spans="2:10" ht="25.5" hidden="1">
      <c r="B103" s="628"/>
      <c r="C103" s="628"/>
      <c r="D103" s="140">
        <v>19</v>
      </c>
      <c r="E103" s="158" t="s">
        <v>334</v>
      </c>
      <c r="F103" s="107"/>
      <c r="G103" s="107"/>
      <c r="H103" s="107">
        <v>100</v>
      </c>
      <c r="I103" s="160">
        <f t="shared" si="2"/>
        <v>3.3613445378151266E-2</v>
      </c>
      <c r="J103" s="162"/>
    </row>
    <row r="104" spans="2:10" ht="38.25" hidden="1">
      <c r="B104" s="628"/>
      <c r="C104" s="628"/>
      <c r="D104" s="140">
        <v>20</v>
      </c>
      <c r="E104" s="158" t="s">
        <v>335</v>
      </c>
      <c r="F104" s="107"/>
      <c r="G104" s="107"/>
      <c r="H104" s="107">
        <v>100</v>
      </c>
      <c r="I104" s="160">
        <f t="shared" si="2"/>
        <v>3.3613445378151266E-2</v>
      </c>
      <c r="J104" s="162"/>
    </row>
    <row r="105" spans="2:10" ht="38.25" hidden="1">
      <c r="B105" s="628"/>
      <c r="C105" s="628"/>
      <c r="D105" s="140">
        <v>21</v>
      </c>
      <c r="E105" s="158" t="s">
        <v>336</v>
      </c>
      <c r="F105" s="107"/>
      <c r="G105" s="107"/>
      <c r="H105" s="107">
        <v>100</v>
      </c>
      <c r="I105" s="160">
        <f t="shared" si="2"/>
        <v>3.3613445378151266E-2</v>
      </c>
      <c r="J105" s="162"/>
    </row>
    <row r="106" spans="2:10" ht="25.5" hidden="1">
      <c r="B106" s="628"/>
      <c r="C106" s="628"/>
      <c r="D106" s="140">
        <v>22</v>
      </c>
      <c r="E106" s="158" t="s">
        <v>338</v>
      </c>
      <c r="F106" s="107"/>
      <c r="G106" s="107"/>
      <c r="H106" s="107">
        <v>100</v>
      </c>
      <c r="I106" s="160">
        <f t="shared" si="2"/>
        <v>3.3613445378151266E-2</v>
      </c>
      <c r="J106" s="162"/>
    </row>
    <row r="107" spans="2:10" ht="51" hidden="1">
      <c r="B107" s="628"/>
      <c r="C107" s="628"/>
      <c r="D107" s="140">
        <v>23</v>
      </c>
      <c r="E107" s="158" t="s">
        <v>339</v>
      </c>
      <c r="F107" s="107"/>
      <c r="G107" s="107"/>
      <c r="H107" s="107">
        <v>100</v>
      </c>
      <c r="I107" s="160">
        <f t="shared" si="2"/>
        <v>3.3613445378151266E-2</v>
      </c>
      <c r="J107" s="162"/>
    </row>
    <row r="108" spans="2:10" ht="38.25" hidden="1">
      <c r="B108" s="628"/>
      <c r="C108" s="628"/>
      <c r="D108" s="140">
        <v>24</v>
      </c>
      <c r="E108" s="158" t="s">
        <v>341</v>
      </c>
      <c r="F108" s="107"/>
      <c r="G108" s="107"/>
      <c r="H108" s="107">
        <v>100</v>
      </c>
      <c r="I108" s="160">
        <f t="shared" si="2"/>
        <v>3.3613445378151266E-2</v>
      </c>
      <c r="J108" s="162"/>
    </row>
    <row r="109" spans="2:10" ht="38.25" hidden="1">
      <c r="B109" s="628"/>
      <c r="C109" s="628"/>
      <c r="D109" s="140">
        <v>25</v>
      </c>
      <c r="E109" s="158" t="s">
        <v>342</v>
      </c>
      <c r="F109" s="107"/>
      <c r="G109" s="107"/>
      <c r="H109" s="107">
        <v>100</v>
      </c>
      <c r="I109" s="160">
        <f t="shared" si="2"/>
        <v>3.3613445378151266E-2</v>
      </c>
      <c r="J109" s="162"/>
    </row>
    <row r="110" spans="2:10" ht="51" hidden="1">
      <c r="B110" s="628"/>
      <c r="C110" s="628"/>
      <c r="D110" s="140">
        <v>26</v>
      </c>
      <c r="E110" s="158" t="s">
        <v>344</v>
      </c>
      <c r="F110" s="107"/>
      <c r="G110" s="107"/>
      <c r="H110" s="107">
        <v>100</v>
      </c>
      <c r="I110" s="160">
        <f t="shared" si="2"/>
        <v>3.3613445378151266E-2</v>
      </c>
      <c r="J110" s="162"/>
    </row>
    <row r="111" spans="2:10" ht="38.25" hidden="1">
      <c r="B111" s="628"/>
      <c r="C111" s="628"/>
      <c r="D111" s="140">
        <v>27</v>
      </c>
      <c r="E111" s="158" t="s">
        <v>345</v>
      </c>
      <c r="F111" s="107"/>
      <c r="G111" s="107"/>
      <c r="H111" s="107">
        <v>100</v>
      </c>
      <c r="I111" s="160">
        <f t="shared" si="2"/>
        <v>3.3613445378151266E-2</v>
      </c>
      <c r="J111" s="162"/>
    </row>
    <row r="112" spans="2:10" ht="38.25" hidden="1">
      <c r="B112" s="628"/>
      <c r="C112" s="628"/>
      <c r="D112" s="140">
        <v>28</v>
      </c>
      <c r="E112" s="158" t="s">
        <v>347</v>
      </c>
      <c r="F112" s="107"/>
      <c r="G112" s="107"/>
      <c r="H112" s="107">
        <v>100</v>
      </c>
      <c r="I112" s="160">
        <f t="shared" si="2"/>
        <v>3.3613445378151266E-2</v>
      </c>
      <c r="J112" s="162"/>
    </row>
    <row r="113" spans="2:10" ht="51" hidden="1">
      <c r="B113" s="628"/>
      <c r="C113" s="628"/>
      <c r="D113" s="140">
        <v>29</v>
      </c>
      <c r="E113" s="158" t="s">
        <v>349</v>
      </c>
      <c r="F113" s="107"/>
      <c r="G113" s="107"/>
      <c r="H113" s="107">
        <v>100</v>
      </c>
      <c r="I113" s="160">
        <f t="shared" si="2"/>
        <v>3.3613445378151266E-2</v>
      </c>
      <c r="J113" s="162"/>
    </row>
    <row r="114" spans="2:10" ht="38.25" hidden="1">
      <c r="B114" s="628"/>
      <c r="C114" s="628"/>
      <c r="D114" s="140">
        <v>30</v>
      </c>
      <c r="E114" s="158" t="s">
        <v>352</v>
      </c>
      <c r="F114" s="107"/>
      <c r="G114" s="107"/>
      <c r="H114" s="107">
        <v>100</v>
      </c>
      <c r="I114" s="160">
        <f t="shared" si="2"/>
        <v>3.3613445378151266E-2</v>
      </c>
      <c r="J114" s="162"/>
    </row>
    <row r="115" spans="2:10" ht="38.25" hidden="1">
      <c r="B115" s="628"/>
      <c r="C115" s="628"/>
      <c r="D115" s="140">
        <v>31</v>
      </c>
      <c r="E115" s="158" t="s">
        <v>353</v>
      </c>
      <c r="F115" s="107"/>
      <c r="G115" s="107"/>
      <c r="H115" s="107">
        <v>100</v>
      </c>
      <c r="I115" s="160">
        <f t="shared" si="2"/>
        <v>3.3613445378151266E-2</v>
      </c>
      <c r="J115" s="162"/>
    </row>
    <row r="116" spans="2:10" ht="38.25" hidden="1">
      <c r="B116" s="628"/>
      <c r="C116" s="628"/>
      <c r="D116" s="140">
        <v>32</v>
      </c>
      <c r="E116" s="158" t="s">
        <v>355</v>
      </c>
      <c r="F116" s="107"/>
      <c r="G116" s="107"/>
      <c r="H116" s="107">
        <v>100</v>
      </c>
      <c r="I116" s="160">
        <f t="shared" si="2"/>
        <v>3.3613445378151266E-2</v>
      </c>
      <c r="J116" s="162"/>
    </row>
    <row r="117" spans="2:10" ht="38.25" hidden="1">
      <c r="B117" s="628"/>
      <c r="C117" s="628"/>
      <c r="D117" s="140">
        <v>33</v>
      </c>
      <c r="E117" s="158" t="s">
        <v>356</v>
      </c>
      <c r="F117" s="107"/>
      <c r="G117" s="107"/>
      <c r="H117" s="107">
        <v>100</v>
      </c>
      <c r="I117" s="160">
        <f t="shared" si="2"/>
        <v>3.3613445378151266E-2</v>
      </c>
      <c r="J117" s="162"/>
    </row>
    <row r="118" spans="2:10" ht="38.25" hidden="1">
      <c r="B118" s="628"/>
      <c r="C118" s="628"/>
      <c r="D118" s="140">
        <v>34</v>
      </c>
      <c r="E118" s="158" t="s">
        <v>358</v>
      </c>
      <c r="F118" s="107"/>
      <c r="G118" s="107"/>
      <c r="H118" s="107">
        <v>100</v>
      </c>
      <c r="I118" s="160">
        <f t="shared" si="2"/>
        <v>3.3613445378151266E-2</v>
      </c>
      <c r="J118" s="162"/>
    </row>
    <row r="119" spans="2:10" ht="38.25" hidden="1">
      <c r="B119" s="628"/>
      <c r="C119" s="628"/>
      <c r="D119" s="140">
        <v>35</v>
      </c>
      <c r="E119" s="158" t="s">
        <v>359</v>
      </c>
      <c r="F119" s="107"/>
      <c r="G119" s="107"/>
      <c r="H119" s="107">
        <v>100</v>
      </c>
      <c r="I119" s="160">
        <f t="shared" si="2"/>
        <v>3.3613445378151266E-2</v>
      </c>
      <c r="J119" s="162"/>
    </row>
    <row r="120" spans="2:10" ht="51" hidden="1">
      <c r="B120" s="628"/>
      <c r="C120" s="628"/>
      <c r="D120" s="140">
        <v>36</v>
      </c>
      <c r="E120" s="158" t="s">
        <v>361</v>
      </c>
      <c r="F120" s="107"/>
      <c r="G120" s="107"/>
      <c r="H120" s="107">
        <v>100</v>
      </c>
      <c r="I120" s="160">
        <f t="shared" si="2"/>
        <v>3.3613445378151266E-2</v>
      </c>
      <c r="J120" s="162"/>
    </row>
    <row r="121" spans="2:10" ht="38.25" hidden="1">
      <c r="B121" s="628"/>
      <c r="C121" s="628"/>
      <c r="D121" s="140">
        <v>37</v>
      </c>
      <c r="E121" s="158" t="s">
        <v>362</v>
      </c>
      <c r="F121" s="107"/>
      <c r="G121" s="107"/>
      <c r="H121" s="107">
        <v>100</v>
      </c>
      <c r="I121" s="160">
        <f t="shared" si="2"/>
        <v>3.3613445378151266E-2</v>
      </c>
      <c r="J121" s="162"/>
    </row>
    <row r="122" spans="2:10" ht="38.25" hidden="1">
      <c r="B122" s="628"/>
      <c r="C122" s="628"/>
      <c r="D122" s="140">
        <v>38</v>
      </c>
      <c r="E122" s="158" t="s">
        <v>364</v>
      </c>
      <c r="F122" s="107"/>
      <c r="G122" s="107"/>
      <c r="H122" s="107">
        <v>100</v>
      </c>
      <c r="I122" s="160">
        <f t="shared" si="2"/>
        <v>3.3613445378151266E-2</v>
      </c>
      <c r="J122" s="162"/>
    </row>
    <row r="123" spans="2:10" ht="38.25" hidden="1">
      <c r="B123" s="628"/>
      <c r="C123" s="628"/>
      <c r="D123" s="140">
        <v>39</v>
      </c>
      <c r="E123" s="158" t="s">
        <v>365</v>
      </c>
      <c r="F123" s="107"/>
      <c r="G123" s="107"/>
      <c r="H123" s="107">
        <v>100</v>
      </c>
      <c r="I123" s="160">
        <f t="shared" si="2"/>
        <v>3.3613445378151266E-2</v>
      </c>
      <c r="J123" s="162"/>
    </row>
    <row r="124" spans="2:10" ht="38.25" hidden="1">
      <c r="B124" s="628"/>
      <c r="C124" s="628"/>
      <c r="D124" s="140">
        <v>40</v>
      </c>
      <c r="E124" s="158" t="s">
        <v>367</v>
      </c>
      <c r="F124" s="107"/>
      <c r="G124" s="107"/>
      <c r="H124" s="107">
        <v>100</v>
      </c>
      <c r="I124" s="160">
        <f t="shared" si="2"/>
        <v>3.3613445378151266E-2</v>
      </c>
      <c r="J124" s="162"/>
    </row>
    <row r="125" spans="2:10" ht="76.5" hidden="1">
      <c r="B125" s="628"/>
      <c r="C125" s="628"/>
      <c r="D125" s="140">
        <v>41</v>
      </c>
      <c r="E125" s="158" t="s">
        <v>368</v>
      </c>
      <c r="F125" s="107"/>
      <c r="G125" s="107"/>
      <c r="H125" s="107">
        <v>100</v>
      </c>
      <c r="I125" s="160">
        <f t="shared" si="2"/>
        <v>3.3613445378151266E-2</v>
      </c>
      <c r="J125" s="162"/>
    </row>
    <row r="126" spans="2:10" ht="38.25" hidden="1">
      <c r="B126" s="628"/>
      <c r="C126" s="628"/>
      <c r="D126" s="140">
        <v>42</v>
      </c>
      <c r="E126" s="158" t="s">
        <v>370</v>
      </c>
      <c r="F126" s="107"/>
      <c r="G126" s="107"/>
      <c r="H126" s="107">
        <v>100</v>
      </c>
      <c r="I126" s="160">
        <f t="shared" si="2"/>
        <v>3.3613445378151266E-2</v>
      </c>
      <c r="J126" s="162"/>
    </row>
    <row r="127" spans="2:10" ht="38.25" hidden="1">
      <c r="B127" s="628"/>
      <c r="C127" s="628"/>
      <c r="D127" s="140">
        <v>43</v>
      </c>
      <c r="E127" s="158" t="s">
        <v>371</v>
      </c>
      <c r="F127" s="107"/>
      <c r="G127" s="107"/>
      <c r="H127" s="107">
        <v>100</v>
      </c>
      <c r="I127" s="160">
        <f t="shared" si="2"/>
        <v>3.3613445378151266E-2</v>
      </c>
      <c r="J127" s="162"/>
    </row>
    <row r="128" spans="2:10" ht="38.25" hidden="1">
      <c r="B128" s="628"/>
      <c r="C128" s="628"/>
      <c r="D128" s="140">
        <v>44</v>
      </c>
      <c r="E128" s="158" t="s">
        <v>373</v>
      </c>
      <c r="F128" s="107"/>
      <c r="G128" s="107"/>
      <c r="H128" s="107">
        <v>100</v>
      </c>
      <c r="I128" s="160">
        <f t="shared" si="2"/>
        <v>3.3613445378151266E-2</v>
      </c>
      <c r="J128" s="162"/>
    </row>
    <row r="129" spans="2:10" ht="51" hidden="1">
      <c r="B129" s="628"/>
      <c r="C129" s="628"/>
      <c r="D129" s="140">
        <v>45</v>
      </c>
      <c r="E129" s="158" t="s">
        <v>374</v>
      </c>
      <c r="F129" s="107"/>
      <c r="G129" s="107"/>
      <c r="H129" s="107">
        <v>100</v>
      </c>
      <c r="I129" s="160">
        <f t="shared" si="2"/>
        <v>3.3613445378151266E-2</v>
      </c>
      <c r="J129" s="162"/>
    </row>
    <row r="130" spans="2:10" ht="38.25" hidden="1">
      <c r="B130" s="628"/>
      <c r="C130" s="628"/>
      <c r="D130" s="140">
        <v>46</v>
      </c>
      <c r="E130" s="158" t="s">
        <v>376</v>
      </c>
      <c r="F130" s="107"/>
      <c r="G130" s="107"/>
      <c r="H130" s="107">
        <v>100</v>
      </c>
      <c r="I130" s="160">
        <f t="shared" si="2"/>
        <v>3.3613445378151266E-2</v>
      </c>
      <c r="J130" s="162"/>
    </row>
    <row r="131" spans="2:10" ht="38.25" hidden="1">
      <c r="B131" s="628"/>
      <c r="C131" s="628"/>
      <c r="D131" s="140">
        <v>47</v>
      </c>
      <c r="E131" s="158" t="s">
        <v>377</v>
      </c>
      <c r="F131" s="107"/>
      <c r="G131" s="107"/>
      <c r="H131" s="107">
        <v>100</v>
      </c>
      <c r="I131" s="160">
        <f t="shared" si="2"/>
        <v>3.3613445378151266E-2</v>
      </c>
      <c r="J131" s="162"/>
    </row>
    <row r="132" spans="2:10" ht="38.25" hidden="1">
      <c r="B132" s="628"/>
      <c r="C132" s="628"/>
      <c r="D132" s="140">
        <v>48</v>
      </c>
      <c r="E132" s="158" t="s">
        <v>379</v>
      </c>
      <c r="F132" s="107"/>
      <c r="G132" s="107"/>
      <c r="H132" s="107">
        <v>100</v>
      </c>
      <c r="I132" s="160">
        <f t="shared" si="2"/>
        <v>3.3613445378151266E-2</v>
      </c>
      <c r="J132" s="162"/>
    </row>
    <row r="133" spans="2:10" ht="51" hidden="1">
      <c r="B133" s="628"/>
      <c r="C133" s="628"/>
      <c r="D133" s="140">
        <v>49</v>
      </c>
      <c r="E133" s="158" t="s">
        <v>380</v>
      </c>
      <c r="F133" s="107"/>
      <c r="G133" s="107"/>
      <c r="H133" s="107">
        <v>100</v>
      </c>
      <c r="I133" s="160">
        <f t="shared" si="2"/>
        <v>3.3613445378151266E-2</v>
      </c>
      <c r="J133" s="162"/>
    </row>
    <row r="134" spans="2:10" ht="38.25" hidden="1">
      <c r="B134" s="628"/>
      <c r="C134" s="628"/>
      <c r="D134" s="140">
        <v>50</v>
      </c>
      <c r="E134" s="158" t="s">
        <v>382</v>
      </c>
      <c r="F134" s="107"/>
      <c r="G134" s="107"/>
      <c r="H134" s="107">
        <v>100</v>
      </c>
      <c r="I134" s="160">
        <f t="shared" si="2"/>
        <v>3.3613445378151266E-2</v>
      </c>
      <c r="J134" s="162"/>
    </row>
    <row r="135" spans="2:10" ht="25.5" hidden="1">
      <c r="B135" s="628"/>
      <c r="C135" s="628"/>
      <c r="D135" s="140">
        <v>51</v>
      </c>
      <c r="E135" s="158" t="s">
        <v>383</v>
      </c>
      <c r="F135" s="107"/>
      <c r="G135" s="107"/>
      <c r="H135" s="107">
        <v>100</v>
      </c>
      <c r="I135" s="160">
        <f t="shared" si="2"/>
        <v>3.3613445378151266E-2</v>
      </c>
      <c r="J135" s="162"/>
    </row>
    <row r="136" spans="2:10" ht="38.25" hidden="1">
      <c r="B136" s="628"/>
      <c r="C136" s="628"/>
      <c r="D136" s="140">
        <v>52</v>
      </c>
      <c r="E136" s="158" t="s">
        <v>385</v>
      </c>
      <c r="F136" s="107"/>
      <c r="G136" s="107"/>
      <c r="H136" s="107">
        <v>100</v>
      </c>
      <c r="I136" s="160">
        <f t="shared" si="2"/>
        <v>3.3613445378151266E-2</v>
      </c>
      <c r="J136" s="162"/>
    </row>
    <row r="137" spans="2:10" ht="25.5" hidden="1">
      <c r="B137" s="628"/>
      <c r="C137" s="628"/>
      <c r="D137" s="140">
        <v>53</v>
      </c>
      <c r="E137" s="158" t="s">
        <v>386</v>
      </c>
      <c r="F137" s="107"/>
      <c r="G137" s="107"/>
      <c r="H137" s="107">
        <v>100</v>
      </c>
      <c r="I137" s="160">
        <f t="shared" si="2"/>
        <v>3.3613445378151266E-2</v>
      </c>
      <c r="J137" s="162"/>
    </row>
    <row r="138" spans="2:10" ht="25.5" hidden="1">
      <c r="B138" s="628"/>
      <c r="C138" s="628"/>
      <c r="D138" s="140">
        <v>54</v>
      </c>
      <c r="E138" s="158" t="s">
        <v>388</v>
      </c>
      <c r="F138" s="107"/>
      <c r="G138" s="107"/>
      <c r="H138" s="107">
        <v>100</v>
      </c>
      <c r="I138" s="160">
        <f t="shared" si="2"/>
        <v>3.3613445378151266E-2</v>
      </c>
      <c r="J138" s="162"/>
    </row>
    <row r="139" spans="2:10" ht="25.5" hidden="1">
      <c r="B139" s="628"/>
      <c r="C139" s="628"/>
      <c r="D139" s="140">
        <v>55</v>
      </c>
      <c r="E139" s="158" t="s">
        <v>389</v>
      </c>
      <c r="F139" s="107"/>
      <c r="G139" s="107"/>
      <c r="H139" s="107">
        <v>100</v>
      </c>
      <c r="I139" s="160">
        <f t="shared" si="2"/>
        <v>3.3613445378151266E-2</v>
      </c>
      <c r="J139" s="162"/>
    </row>
    <row r="140" spans="2:10" ht="38.25" hidden="1">
      <c r="B140" s="628"/>
      <c r="C140" s="628"/>
      <c r="D140" s="140">
        <v>56</v>
      </c>
      <c r="E140" s="158" t="s">
        <v>391</v>
      </c>
      <c r="F140" s="107"/>
      <c r="G140" s="107"/>
      <c r="H140" s="107">
        <v>100</v>
      </c>
      <c r="I140" s="160">
        <f t="shared" si="2"/>
        <v>3.3613445378151266E-2</v>
      </c>
      <c r="J140" s="162"/>
    </row>
    <row r="141" spans="2:10" ht="25.5" hidden="1">
      <c r="B141" s="628"/>
      <c r="C141" s="628"/>
      <c r="D141" s="140">
        <v>57</v>
      </c>
      <c r="E141" s="158" t="s">
        <v>393</v>
      </c>
      <c r="F141" s="107"/>
      <c r="G141" s="107"/>
      <c r="H141" s="107">
        <v>100</v>
      </c>
      <c r="I141" s="160">
        <f t="shared" si="2"/>
        <v>3.3613445378151266E-2</v>
      </c>
      <c r="J141" s="162"/>
    </row>
    <row r="142" spans="2:10" ht="38.25" hidden="1">
      <c r="B142" s="628"/>
      <c r="C142" s="628"/>
      <c r="D142" s="140">
        <v>58</v>
      </c>
      <c r="E142" s="158" t="s">
        <v>394</v>
      </c>
      <c r="F142" s="107"/>
      <c r="G142" s="107"/>
      <c r="H142" s="107">
        <v>100</v>
      </c>
      <c r="I142" s="160">
        <f t="shared" si="2"/>
        <v>3.3613445378151266E-2</v>
      </c>
      <c r="J142" s="162"/>
    </row>
    <row r="143" spans="2:10" ht="25.5" hidden="1">
      <c r="B143" s="628"/>
      <c r="C143" s="628"/>
      <c r="D143" s="140">
        <v>59</v>
      </c>
      <c r="E143" s="158" t="s">
        <v>396</v>
      </c>
      <c r="F143" s="107"/>
      <c r="G143" s="107"/>
      <c r="H143" s="107">
        <v>100</v>
      </c>
      <c r="I143" s="160">
        <f t="shared" si="2"/>
        <v>3.3613445378151266E-2</v>
      </c>
      <c r="J143" s="162"/>
    </row>
    <row r="144" spans="2:10" ht="25.5" hidden="1">
      <c r="B144" s="628"/>
      <c r="C144" s="628"/>
      <c r="D144" s="140">
        <v>60</v>
      </c>
      <c r="E144" s="158" t="s">
        <v>397</v>
      </c>
      <c r="F144" s="107"/>
      <c r="G144" s="107"/>
      <c r="H144" s="107">
        <v>100</v>
      </c>
      <c r="I144" s="160">
        <f t="shared" si="2"/>
        <v>3.3613445378151266E-2</v>
      </c>
      <c r="J144" s="162"/>
    </row>
    <row r="145" spans="2:10" ht="38.25" hidden="1">
      <c r="B145" s="628"/>
      <c r="C145" s="628"/>
      <c r="D145" s="140">
        <v>61</v>
      </c>
      <c r="E145" s="158" t="s">
        <v>399</v>
      </c>
      <c r="F145" s="107"/>
      <c r="G145" s="107"/>
      <c r="H145" s="107">
        <v>100</v>
      </c>
      <c r="I145" s="160">
        <f t="shared" si="2"/>
        <v>3.3613445378151266E-2</v>
      </c>
      <c r="J145" s="162"/>
    </row>
    <row r="146" spans="2:10" ht="38.25" hidden="1">
      <c r="B146" s="628"/>
      <c r="C146" s="628"/>
      <c r="D146" s="140">
        <v>62</v>
      </c>
      <c r="E146" s="158" t="s">
        <v>400</v>
      </c>
      <c r="F146" s="107"/>
      <c r="G146" s="107"/>
      <c r="H146" s="107">
        <v>100</v>
      </c>
      <c r="I146" s="160">
        <f t="shared" si="2"/>
        <v>3.3613445378151266E-2</v>
      </c>
      <c r="J146" s="162"/>
    </row>
    <row r="147" spans="2:10" ht="89.25" hidden="1">
      <c r="B147" s="628"/>
      <c r="C147" s="628"/>
      <c r="D147" s="140">
        <v>63</v>
      </c>
      <c r="E147" s="158" t="s">
        <v>402</v>
      </c>
      <c r="F147" s="107"/>
      <c r="G147" s="107"/>
      <c r="H147" s="107">
        <v>100</v>
      </c>
      <c r="I147" s="160">
        <f t="shared" si="2"/>
        <v>3.3613445378151266E-2</v>
      </c>
      <c r="J147" s="162"/>
    </row>
    <row r="148" spans="2:10" ht="25.5" hidden="1">
      <c r="B148" s="628"/>
      <c r="C148" s="628"/>
      <c r="D148" s="140">
        <v>64</v>
      </c>
      <c r="E148" s="158" t="s">
        <v>403</v>
      </c>
      <c r="F148" s="107"/>
      <c r="G148" s="107"/>
      <c r="H148" s="107">
        <v>100</v>
      </c>
      <c r="I148" s="160">
        <f t="shared" si="2"/>
        <v>3.3613445378151266E-2</v>
      </c>
      <c r="J148" s="162"/>
    </row>
    <row r="149" spans="2:10" ht="51" hidden="1">
      <c r="B149" s="628"/>
      <c r="C149" s="628"/>
      <c r="D149" s="140">
        <v>65</v>
      </c>
      <c r="E149" s="158" t="s">
        <v>405</v>
      </c>
      <c r="F149" s="107"/>
      <c r="G149" s="107"/>
      <c r="H149" s="107">
        <v>100</v>
      </c>
      <c r="I149" s="160">
        <f t="shared" si="2"/>
        <v>3.3613445378151266E-2</v>
      </c>
      <c r="J149" s="162"/>
    </row>
    <row r="150" spans="2:10" ht="25.5" hidden="1">
      <c r="B150" s="628"/>
      <c r="C150" s="628"/>
      <c r="D150" s="140">
        <v>66</v>
      </c>
      <c r="E150" s="158" t="s">
        <v>406</v>
      </c>
      <c r="F150" s="107"/>
      <c r="G150" s="107"/>
      <c r="H150" s="107">
        <v>100</v>
      </c>
      <c r="I150" s="160">
        <f t="shared" si="2"/>
        <v>3.3613445378151266E-2</v>
      </c>
      <c r="J150" s="162"/>
    </row>
    <row r="151" spans="2:10" ht="38.25" hidden="1">
      <c r="B151" s="628"/>
      <c r="C151" s="621"/>
      <c r="D151" s="185">
        <v>67</v>
      </c>
      <c r="E151" s="324" t="s">
        <v>408</v>
      </c>
      <c r="F151" s="188"/>
      <c r="G151" s="188"/>
      <c r="H151" s="188">
        <v>100</v>
      </c>
      <c r="I151" s="221">
        <f t="shared" si="2"/>
        <v>3.3613445378151266E-2</v>
      </c>
      <c r="J151" s="223"/>
    </row>
    <row r="152" spans="2:10" ht="51" hidden="1">
      <c r="B152" s="628"/>
      <c r="C152" s="753" t="s">
        <v>244</v>
      </c>
      <c r="D152" s="140">
        <v>68</v>
      </c>
      <c r="E152" s="158" t="s">
        <v>416</v>
      </c>
      <c r="F152" s="107"/>
      <c r="G152" s="107"/>
      <c r="H152" s="107">
        <v>100</v>
      </c>
      <c r="I152" s="160">
        <f t="shared" si="2"/>
        <v>3.3613445378151266E-2</v>
      </c>
      <c r="J152" s="162"/>
    </row>
    <row r="153" spans="2:10" ht="63.75" hidden="1">
      <c r="B153" s="628"/>
      <c r="C153" s="628"/>
      <c r="D153" s="140">
        <v>69</v>
      </c>
      <c r="E153" s="158" t="s">
        <v>418</v>
      </c>
      <c r="F153" s="107"/>
      <c r="G153" s="107"/>
      <c r="H153" s="107">
        <v>100</v>
      </c>
      <c r="I153" s="160">
        <f t="shared" si="2"/>
        <v>3.3613445378151266E-2</v>
      </c>
      <c r="J153" s="162"/>
    </row>
    <row r="154" spans="2:10" ht="25.5" hidden="1">
      <c r="B154" s="628"/>
      <c r="C154" s="628"/>
      <c r="D154" s="140">
        <v>70</v>
      </c>
      <c r="E154" s="158" t="s">
        <v>419</v>
      </c>
      <c r="F154" s="107"/>
      <c r="G154" s="107"/>
      <c r="H154" s="107">
        <v>100</v>
      </c>
      <c r="I154" s="160">
        <f t="shared" si="2"/>
        <v>3.3613445378151266E-2</v>
      </c>
      <c r="J154" s="162"/>
    </row>
    <row r="155" spans="2:10" ht="63.75" hidden="1">
      <c r="B155" s="628"/>
      <c r="C155" s="628"/>
      <c r="D155" s="140">
        <v>71</v>
      </c>
      <c r="E155" s="158" t="s">
        <v>421</v>
      </c>
      <c r="F155" s="107"/>
      <c r="G155" s="107"/>
      <c r="H155" s="107">
        <v>100</v>
      </c>
      <c r="I155" s="160">
        <f t="shared" si="2"/>
        <v>3.3613445378151266E-2</v>
      </c>
      <c r="J155" s="162"/>
    </row>
    <row r="156" spans="2:10" ht="38.25" hidden="1">
      <c r="B156" s="628"/>
      <c r="C156" s="628"/>
      <c r="D156" s="140">
        <v>72</v>
      </c>
      <c r="E156" s="158" t="s">
        <v>425</v>
      </c>
      <c r="F156" s="107"/>
      <c r="G156" s="107"/>
      <c r="H156" s="107">
        <v>100</v>
      </c>
      <c r="I156" s="160">
        <f t="shared" si="2"/>
        <v>3.3613445378151266E-2</v>
      </c>
      <c r="J156" s="162"/>
    </row>
    <row r="157" spans="2:10" ht="51" hidden="1">
      <c r="B157" s="628"/>
      <c r="C157" s="628"/>
      <c r="D157" s="140">
        <v>73</v>
      </c>
      <c r="E157" s="158" t="s">
        <v>427</v>
      </c>
      <c r="F157" s="107"/>
      <c r="G157" s="107"/>
      <c r="H157" s="107">
        <v>100</v>
      </c>
      <c r="I157" s="160">
        <f t="shared" si="2"/>
        <v>3.3613445378151266E-2</v>
      </c>
      <c r="J157" s="162"/>
    </row>
    <row r="158" spans="2:10" ht="38.25" hidden="1">
      <c r="B158" s="628"/>
      <c r="C158" s="628"/>
      <c r="D158" s="140">
        <v>74</v>
      </c>
      <c r="E158" s="158" t="s">
        <v>428</v>
      </c>
      <c r="F158" s="107"/>
      <c r="G158" s="107"/>
      <c r="H158" s="107">
        <v>100</v>
      </c>
      <c r="I158" s="160">
        <f t="shared" si="2"/>
        <v>3.3613445378151266E-2</v>
      </c>
      <c r="J158" s="162"/>
    </row>
    <row r="159" spans="2:10" ht="25.5" hidden="1">
      <c r="B159" s="628"/>
      <c r="C159" s="628"/>
      <c r="D159" s="140">
        <v>75</v>
      </c>
      <c r="E159" s="158" t="s">
        <v>430</v>
      </c>
      <c r="F159" s="107"/>
      <c r="G159" s="107"/>
      <c r="H159" s="107">
        <v>100</v>
      </c>
      <c r="I159" s="160">
        <f t="shared" si="2"/>
        <v>3.3613445378151266E-2</v>
      </c>
      <c r="J159" s="162"/>
    </row>
    <row r="160" spans="2:10" ht="25.5" hidden="1">
      <c r="B160" s="628"/>
      <c r="C160" s="628"/>
      <c r="D160" s="140">
        <v>76</v>
      </c>
      <c r="E160" s="158" t="s">
        <v>431</v>
      </c>
      <c r="F160" s="107"/>
      <c r="G160" s="107"/>
      <c r="H160" s="107">
        <v>100</v>
      </c>
      <c r="I160" s="160">
        <f t="shared" si="2"/>
        <v>3.3613445378151266E-2</v>
      </c>
      <c r="J160" s="162"/>
    </row>
    <row r="161" spans="2:10" ht="25.5" hidden="1">
      <c r="B161" s="628"/>
      <c r="C161" s="628"/>
      <c r="D161" s="140">
        <v>77</v>
      </c>
      <c r="E161" s="158" t="s">
        <v>432</v>
      </c>
      <c r="F161" s="107"/>
      <c r="G161" s="107"/>
      <c r="H161" s="107">
        <v>100</v>
      </c>
      <c r="I161" s="160">
        <f t="shared" si="2"/>
        <v>3.3613445378151266E-2</v>
      </c>
      <c r="J161" s="162"/>
    </row>
    <row r="162" spans="2:10" ht="38.25" hidden="1">
      <c r="B162" s="628"/>
      <c r="C162" s="628"/>
      <c r="D162" s="140">
        <v>78</v>
      </c>
      <c r="E162" s="158" t="s">
        <v>434</v>
      </c>
      <c r="F162" s="107"/>
      <c r="G162" s="107"/>
      <c r="H162" s="107">
        <v>100</v>
      </c>
      <c r="I162" s="160">
        <f t="shared" si="2"/>
        <v>3.3613445378151266E-2</v>
      </c>
      <c r="J162" s="162"/>
    </row>
    <row r="163" spans="2:10" ht="76.5" hidden="1">
      <c r="B163" s="628"/>
      <c r="C163" s="628"/>
      <c r="D163" s="140">
        <v>79</v>
      </c>
      <c r="E163" s="158" t="s">
        <v>436</v>
      </c>
      <c r="F163" s="107"/>
      <c r="G163" s="107"/>
      <c r="H163" s="107">
        <v>100</v>
      </c>
      <c r="I163" s="160">
        <f t="shared" si="2"/>
        <v>3.3613445378151266E-2</v>
      </c>
      <c r="J163" s="162"/>
    </row>
    <row r="164" spans="2:10" ht="63.75" hidden="1">
      <c r="B164" s="628"/>
      <c r="C164" s="628"/>
      <c r="D164" s="140">
        <v>80</v>
      </c>
      <c r="E164" s="158" t="s">
        <v>437</v>
      </c>
      <c r="F164" s="107"/>
      <c r="G164" s="107"/>
      <c r="H164" s="107">
        <v>100</v>
      </c>
      <c r="I164" s="160">
        <f t="shared" si="2"/>
        <v>3.3613445378151266E-2</v>
      </c>
      <c r="J164" s="162"/>
    </row>
    <row r="165" spans="2:10" ht="63.75" hidden="1">
      <c r="B165" s="628"/>
      <c r="C165" s="628"/>
      <c r="D165" s="140">
        <v>81</v>
      </c>
      <c r="E165" s="158" t="s">
        <v>439</v>
      </c>
      <c r="F165" s="107"/>
      <c r="G165" s="107"/>
      <c r="H165" s="107">
        <v>100</v>
      </c>
      <c r="I165" s="160">
        <f t="shared" si="2"/>
        <v>3.3613445378151266E-2</v>
      </c>
      <c r="J165" s="162"/>
    </row>
    <row r="166" spans="2:10" ht="76.5" hidden="1">
      <c r="B166" s="628"/>
      <c r="C166" s="628"/>
      <c r="D166" s="140">
        <v>82</v>
      </c>
      <c r="E166" s="158" t="s">
        <v>442</v>
      </c>
      <c r="F166" s="107"/>
      <c r="G166" s="107"/>
      <c r="H166" s="107">
        <v>100</v>
      </c>
      <c r="I166" s="160">
        <f t="shared" si="2"/>
        <v>3.3613445378151266E-2</v>
      </c>
      <c r="J166" s="162"/>
    </row>
    <row r="167" spans="2:10" ht="63.75" hidden="1">
      <c r="B167" s="628"/>
      <c r="C167" s="628"/>
      <c r="D167" s="140">
        <v>83</v>
      </c>
      <c r="E167" s="158" t="s">
        <v>444</v>
      </c>
      <c r="F167" s="107"/>
      <c r="G167" s="107"/>
      <c r="H167" s="107">
        <v>100</v>
      </c>
      <c r="I167" s="160">
        <f t="shared" si="2"/>
        <v>3.3613445378151266E-2</v>
      </c>
      <c r="J167" s="162"/>
    </row>
    <row r="168" spans="2:10" ht="51" hidden="1">
      <c r="B168" s="628"/>
      <c r="C168" s="628"/>
      <c r="D168" s="140">
        <v>84</v>
      </c>
      <c r="E168" s="158" t="s">
        <v>445</v>
      </c>
      <c r="F168" s="107"/>
      <c r="G168" s="107"/>
      <c r="H168" s="107">
        <v>100</v>
      </c>
      <c r="I168" s="160">
        <f t="shared" si="2"/>
        <v>3.3613445378151266E-2</v>
      </c>
      <c r="J168" s="162"/>
    </row>
    <row r="169" spans="2:10" ht="38.25" hidden="1">
      <c r="B169" s="628"/>
      <c r="C169" s="628"/>
      <c r="D169" s="140">
        <v>85</v>
      </c>
      <c r="E169" s="158" t="s">
        <v>447</v>
      </c>
      <c r="F169" s="107"/>
      <c r="G169" s="107"/>
      <c r="H169" s="107">
        <v>100</v>
      </c>
      <c r="I169" s="160">
        <f t="shared" si="2"/>
        <v>3.3613445378151266E-2</v>
      </c>
      <c r="J169" s="162"/>
    </row>
    <row r="170" spans="2:10" ht="38.25" hidden="1">
      <c r="B170" s="628"/>
      <c r="C170" s="628"/>
      <c r="D170" s="140">
        <v>86</v>
      </c>
      <c r="E170" s="158" t="s">
        <v>448</v>
      </c>
      <c r="F170" s="107"/>
      <c r="G170" s="107"/>
      <c r="H170" s="107">
        <v>100</v>
      </c>
      <c r="I170" s="160">
        <f t="shared" si="2"/>
        <v>3.3613445378151266E-2</v>
      </c>
      <c r="J170" s="162"/>
    </row>
    <row r="171" spans="2:10" ht="25.5" hidden="1">
      <c r="B171" s="628"/>
      <c r="C171" s="628"/>
      <c r="D171" s="140">
        <v>87</v>
      </c>
      <c r="E171" s="158" t="s">
        <v>452</v>
      </c>
      <c r="F171" s="107"/>
      <c r="G171" s="107"/>
      <c r="H171" s="107">
        <v>100</v>
      </c>
      <c r="I171" s="160">
        <f t="shared" si="2"/>
        <v>3.3613445378151266E-2</v>
      </c>
      <c r="J171" s="162"/>
    </row>
    <row r="172" spans="2:10" ht="63.75" hidden="1">
      <c r="B172" s="628"/>
      <c r="C172" s="628"/>
      <c r="D172" s="140">
        <v>88</v>
      </c>
      <c r="E172" s="158" t="s">
        <v>453</v>
      </c>
      <c r="F172" s="107"/>
      <c r="G172" s="107"/>
      <c r="H172" s="107">
        <v>100</v>
      </c>
      <c r="I172" s="160">
        <f t="shared" si="2"/>
        <v>3.3613445378151266E-2</v>
      </c>
      <c r="J172" s="162"/>
    </row>
    <row r="173" spans="2:10" ht="25.5" hidden="1">
      <c r="B173" s="628"/>
      <c r="C173" s="628"/>
      <c r="D173" s="140">
        <v>89</v>
      </c>
      <c r="E173" s="158" t="s">
        <v>454</v>
      </c>
      <c r="F173" s="107"/>
      <c r="G173" s="107"/>
      <c r="H173" s="107">
        <v>100</v>
      </c>
      <c r="I173" s="160">
        <f t="shared" si="2"/>
        <v>3.3613445378151266E-2</v>
      </c>
      <c r="J173" s="162"/>
    </row>
    <row r="174" spans="2:10" ht="76.5" hidden="1">
      <c r="B174" s="628"/>
      <c r="C174" s="628"/>
      <c r="D174" s="140">
        <v>90</v>
      </c>
      <c r="E174" s="158" t="s">
        <v>456</v>
      </c>
      <c r="F174" s="107"/>
      <c r="G174" s="107"/>
      <c r="H174" s="107">
        <v>100</v>
      </c>
      <c r="I174" s="160">
        <f t="shared" si="2"/>
        <v>3.3613445378151266E-2</v>
      </c>
      <c r="J174" s="162"/>
    </row>
    <row r="175" spans="2:10" ht="25.5" hidden="1">
      <c r="B175" s="628"/>
      <c r="C175" s="628"/>
      <c r="D175" s="140">
        <v>91</v>
      </c>
      <c r="E175" s="158" t="s">
        <v>458</v>
      </c>
      <c r="F175" s="107"/>
      <c r="G175" s="107"/>
      <c r="H175" s="107">
        <v>100</v>
      </c>
      <c r="I175" s="160">
        <f t="shared" si="2"/>
        <v>3.3613445378151266E-2</v>
      </c>
      <c r="J175" s="162"/>
    </row>
    <row r="176" spans="2:10" ht="51" hidden="1">
      <c r="B176" s="628"/>
      <c r="C176" s="628"/>
      <c r="D176" s="140">
        <v>92</v>
      </c>
      <c r="E176" s="158" t="s">
        <v>459</v>
      </c>
      <c r="F176" s="107"/>
      <c r="G176" s="107"/>
      <c r="H176" s="107">
        <v>100</v>
      </c>
      <c r="I176" s="160">
        <f t="shared" si="2"/>
        <v>3.3613445378151266E-2</v>
      </c>
      <c r="J176" s="162"/>
    </row>
    <row r="177" spans="2:10" ht="51" hidden="1">
      <c r="B177" s="628"/>
      <c r="C177" s="628"/>
      <c r="D177" s="140">
        <v>93</v>
      </c>
      <c r="E177" s="158" t="s">
        <v>461</v>
      </c>
      <c r="F177" s="107"/>
      <c r="G177" s="107"/>
      <c r="H177" s="107">
        <v>100</v>
      </c>
      <c r="I177" s="160">
        <f t="shared" si="2"/>
        <v>3.3613445378151266E-2</v>
      </c>
      <c r="J177" s="162"/>
    </row>
    <row r="178" spans="2:10" ht="51" hidden="1">
      <c r="B178" s="628"/>
      <c r="C178" s="628"/>
      <c r="D178" s="140">
        <v>94</v>
      </c>
      <c r="E178" s="158" t="s">
        <v>462</v>
      </c>
      <c r="F178" s="107"/>
      <c r="G178" s="107"/>
      <c r="H178" s="107">
        <v>100</v>
      </c>
      <c r="I178" s="160">
        <f t="shared" si="2"/>
        <v>3.3613445378151266E-2</v>
      </c>
      <c r="J178" s="162"/>
    </row>
    <row r="179" spans="2:10" ht="63.75" hidden="1">
      <c r="B179" s="628"/>
      <c r="C179" s="628"/>
      <c r="D179" s="140">
        <v>95</v>
      </c>
      <c r="E179" s="158" t="s">
        <v>463</v>
      </c>
      <c r="F179" s="107"/>
      <c r="G179" s="107"/>
      <c r="H179" s="107">
        <v>100</v>
      </c>
      <c r="I179" s="160">
        <f t="shared" si="2"/>
        <v>3.3613445378151266E-2</v>
      </c>
      <c r="J179" s="162"/>
    </row>
    <row r="180" spans="2:10" ht="63.75" hidden="1">
      <c r="B180" s="628"/>
      <c r="C180" s="628"/>
      <c r="D180" s="140">
        <v>96</v>
      </c>
      <c r="E180" s="158" t="s">
        <v>465</v>
      </c>
      <c r="F180" s="107"/>
      <c r="G180" s="107"/>
      <c r="H180" s="107">
        <v>100</v>
      </c>
      <c r="I180" s="160">
        <f t="shared" si="2"/>
        <v>3.3613445378151266E-2</v>
      </c>
      <c r="J180" s="162"/>
    </row>
    <row r="181" spans="2:10" ht="51" hidden="1">
      <c r="B181" s="628"/>
      <c r="C181" s="621"/>
      <c r="D181" s="140">
        <v>97</v>
      </c>
      <c r="E181" s="158" t="s">
        <v>467</v>
      </c>
      <c r="F181" s="107"/>
      <c r="G181" s="107"/>
      <c r="H181" s="107">
        <v>100</v>
      </c>
      <c r="I181" s="160">
        <f t="shared" si="2"/>
        <v>3.3613445378151266E-2</v>
      </c>
      <c r="J181" s="162"/>
    </row>
    <row r="182" spans="2:10" ht="63.75" hidden="1">
      <c r="B182" s="628"/>
      <c r="C182" s="753" t="s">
        <v>283</v>
      </c>
      <c r="D182" s="140">
        <v>98</v>
      </c>
      <c r="E182" s="158" t="s">
        <v>470</v>
      </c>
      <c r="F182" s="107" t="s">
        <v>471</v>
      </c>
      <c r="G182" s="107"/>
      <c r="H182" s="107">
        <v>100</v>
      </c>
      <c r="I182" s="160">
        <f t="shared" si="2"/>
        <v>3.3613445378151266E-2</v>
      </c>
      <c r="J182" s="241" t="s">
        <v>125</v>
      </c>
    </row>
    <row r="183" spans="2:10" ht="63.75" hidden="1">
      <c r="B183" s="628"/>
      <c r="C183" s="628"/>
      <c r="D183" s="140">
        <v>99</v>
      </c>
      <c r="E183" s="158" t="s">
        <v>476</v>
      </c>
      <c r="F183" s="107"/>
      <c r="G183" s="242"/>
      <c r="H183" s="107">
        <v>100</v>
      </c>
      <c r="I183" s="160">
        <f t="shared" si="2"/>
        <v>3.3613445378151266E-2</v>
      </c>
      <c r="J183" s="241" t="s">
        <v>124</v>
      </c>
    </row>
    <row r="184" spans="2:10" ht="51" hidden="1">
      <c r="B184" s="628"/>
      <c r="C184" s="628"/>
      <c r="D184" s="140">
        <v>100</v>
      </c>
      <c r="E184" s="158" t="s">
        <v>481</v>
      </c>
      <c r="F184" s="107"/>
      <c r="G184" s="107"/>
      <c r="H184" s="107">
        <v>100</v>
      </c>
      <c r="I184" s="160">
        <f t="shared" si="2"/>
        <v>3.3613445378151266E-2</v>
      </c>
      <c r="J184" s="241" t="s">
        <v>125</v>
      </c>
    </row>
    <row r="185" spans="2:10" ht="25.5" hidden="1">
      <c r="B185" s="628"/>
      <c r="C185" s="628"/>
      <c r="D185" s="140">
        <v>101</v>
      </c>
      <c r="E185" s="158" t="s">
        <v>484</v>
      </c>
      <c r="F185" s="107"/>
      <c r="G185" s="113" t="s">
        <v>13</v>
      </c>
      <c r="H185" s="107">
        <v>100</v>
      </c>
      <c r="I185" s="160">
        <f t="shared" si="2"/>
        <v>3.3613445378151266E-2</v>
      </c>
      <c r="J185" s="242"/>
    </row>
    <row r="186" spans="2:10" ht="38.25" hidden="1">
      <c r="B186" s="628"/>
      <c r="C186" s="628"/>
      <c r="D186" s="140">
        <v>102</v>
      </c>
      <c r="E186" s="158" t="s">
        <v>486</v>
      </c>
      <c r="F186" s="107"/>
      <c r="G186" s="107"/>
      <c r="H186" s="107">
        <v>100</v>
      </c>
      <c r="I186" s="160">
        <f t="shared" si="2"/>
        <v>3.3613445378151266E-2</v>
      </c>
      <c r="J186" s="241" t="s">
        <v>125</v>
      </c>
    </row>
    <row r="187" spans="2:10" ht="25.5" hidden="1">
      <c r="B187" s="621"/>
      <c r="C187" s="621"/>
      <c r="D187" s="185">
        <v>103</v>
      </c>
      <c r="E187" s="187" t="s">
        <v>490</v>
      </c>
      <c r="F187" s="188"/>
      <c r="G187" s="188"/>
      <c r="H187" s="188">
        <v>100</v>
      </c>
      <c r="I187" s="221">
        <f t="shared" si="2"/>
        <v>3.3613445378151266E-2</v>
      </c>
      <c r="J187" s="223"/>
    </row>
    <row r="188" spans="2:10" hidden="1">
      <c r="C188" s="24"/>
      <c r="D188" s="24"/>
      <c r="E188" s="24"/>
      <c r="F188" s="24"/>
      <c r="G188" s="24"/>
      <c r="H188" s="151" t="s">
        <v>94</v>
      </c>
      <c r="I188" s="153">
        <f>SUM(I85:I187)</f>
        <v>3.4621848739495777</v>
      </c>
      <c r="J188" s="24"/>
    </row>
    <row r="189" spans="2:10" ht="15" hidden="1" customHeight="1"/>
    <row r="190" spans="2:10" ht="15" hidden="1" customHeight="1"/>
    <row r="191" spans="2:10" ht="15" hidden="1" customHeight="1"/>
    <row r="192" spans="2:10"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spans="3:14" ht="15.75" customHeight="1"/>
    <row r="370" spans="3:14" ht="15.75" customHeight="1">
      <c r="C370" s="515" t="s">
        <v>66</v>
      </c>
      <c r="D370" s="516"/>
      <c r="E370" s="516"/>
      <c r="F370" s="516"/>
      <c r="G370" s="516"/>
      <c r="H370" s="516"/>
      <c r="I370" s="516"/>
      <c r="J370" s="516"/>
      <c r="K370" s="517"/>
      <c r="L370" s="517"/>
      <c r="M370" s="750" t="s">
        <v>67</v>
      </c>
      <c r="N370" s="751"/>
    </row>
    <row r="371" spans="3:14" ht="15.75" customHeight="1">
      <c r="C371" s="416" t="s">
        <v>68</v>
      </c>
      <c r="D371" s="417" t="s">
        <v>608</v>
      </c>
      <c r="E371" s="417" t="s">
        <v>574</v>
      </c>
      <c r="F371" s="417" t="s">
        <v>609</v>
      </c>
      <c r="G371" s="417" t="s">
        <v>576</v>
      </c>
      <c r="H371" s="417" t="s">
        <v>594</v>
      </c>
      <c r="I371" s="417" t="s">
        <v>591</v>
      </c>
      <c r="J371" s="417" t="s">
        <v>592</v>
      </c>
      <c r="K371" s="417" t="s">
        <v>593</v>
      </c>
      <c r="L371" s="417" t="s">
        <v>82</v>
      </c>
      <c r="M371" s="392" t="s">
        <v>75</v>
      </c>
      <c r="N371" s="393" t="s">
        <v>595</v>
      </c>
    </row>
    <row r="372" spans="3:14" ht="102">
      <c r="C372" s="518"/>
      <c r="D372" s="657" t="s">
        <v>975</v>
      </c>
      <c r="E372" s="659" t="s">
        <v>976</v>
      </c>
      <c r="F372" s="659" t="s">
        <v>977</v>
      </c>
      <c r="G372" s="657" t="s">
        <v>978</v>
      </c>
      <c r="H372" s="659" t="s">
        <v>913</v>
      </c>
      <c r="I372" s="509">
        <v>43709</v>
      </c>
      <c r="J372" s="542">
        <v>43830</v>
      </c>
      <c r="K372" s="510" t="s">
        <v>994</v>
      </c>
      <c r="L372" s="530">
        <v>0.17</v>
      </c>
      <c r="M372" s="510" t="s">
        <v>992</v>
      </c>
      <c r="N372" s="419" t="s">
        <v>700</v>
      </c>
    </row>
    <row r="373" spans="3:14" ht="38.25">
      <c r="C373" s="519"/>
      <c r="D373" s="657"/>
      <c r="E373" s="659"/>
      <c r="F373" s="659"/>
      <c r="G373" s="657"/>
      <c r="H373" s="659"/>
      <c r="I373" s="509">
        <v>43709</v>
      </c>
      <c r="J373" s="509">
        <v>44012</v>
      </c>
      <c r="K373" s="510" t="s">
        <v>995</v>
      </c>
      <c r="L373" s="530">
        <v>0.17</v>
      </c>
      <c r="M373" s="510" t="s">
        <v>993</v>
      </c>
      <c r="N373" s="419" t="s">
        <v>700</v>
      </c>
    </row>
    <row r="374" spans="3:14" ht="51">
      <c r="D374" s="657" t="s">
        <v>979</v>
      </c>
      <c r="E374" s="659" t="s">
        <v>980</v>
      </c>
      <c r="F374" s="657" t="s">
        <v>981</v>
      </c>
      <c r="G374" s="657" t="s">
        <v>978</v>
      </c>
      <c r="H374" s="659" t="s">
        <v>913</v>
      </c>
      <c r="I374" s="509">
        <v>43709</v>
      </c>
      <c r="J374" s="542">
        <v>43830</v>
      </c>
      <c r="K374" s="510" t="s">
        <v>996</v>
      </c>
      <c r="L374" s="530">
        <v>0.17</v>
      </c>
      <c r="M374" s="510" t="s">
        <v>1003</v>
      </c>
      <c r="N374" s="419" t="s">
        <v>700</v>
      </c>
    </row>
    <row r="375" spans="3:14" ht="63.75">
      <c r="D375" s="657"/>
      <c r="E375" s="659"/>
      <c r="F375" s="657"/>
      <c r="G375" s="657"/>
      <c r="H375" s="659"/>
      <c r="I375" s="509">
        <v>43709</v>
      </c>
      <c r="J375" s="509">
        <v>44012</v>
      </c>
      <c r="K375" s="510" t="s">
        <v>997</v>
      </c>
      <c r="L375" s="530">
        <v>0.17</v>
      </c>
      <c r="M375" s="510" t="s">
        <v>947</v>
      </c>
      <c r="N375" s="419" t="s">
        <v>700</v>
      </c>
    </row>
    <row r="376" spans="3:14" ht="51">
      <c r="D376" s="657"/>
      <c r="E376" s="659"/>
      <c r="F376" s="657"/>
      <c r="G376" s="657"/>
      <c r="H376" s="659"/>
      <c r="I376" s="509">
        <v>43709</v>
      </c>
      <c r="J376" s="509">
        <v>44043</v>
      </c>
      <c r="K376" s="510" t="s">
        <v>998</v>
      </c>
      <c r="L376" s="530">
        <v>0.17</v>
      </c>
      <c r="M376" s="510" t="s">
        <v>1004</v>
      </c>
      <c r="N376" s="419" t="s">
        <v>700</v>
      </c>
    </row>
    <row r="377" spans="3:14" ht="63.75">
      <c r="D377" s="450" t="s">
        <v>982</v>
      </c>
      <c r="E377" s="512" t="s">
        <v>983</v>
      </c>
      <c r="F377" s="512" t="s">
        <v>984</v>
      </c>
      <c r="G377" s="512" t="s">
        <v>985</v>
      </c>
      <c r="H377" s="512" t="s">
        <v>913</v>
      </c>
      <c r="I377" s="509">
        <v>43709</v>
      </c>
      <c r="J377" s="542">
        <v>43830</v>
      </c>
      <c r="K377" s="512" t="s">
        <v>999</v>
      </c>
      <c r="L377" s="530">
        <v>0.17</v>
      </c>
      <c r="M377" s="510" t="s">
        <v>1005</v>
      </c>
      <c r="N377" s="419" t="s">
        <v>700</v>
      </c>
    </row>
    <row r="378" spans="3:14" ht="76.5">
      <c r="D378" s="657" t="s">
        <v>986</v>
      </c>
      <c r="E378" s="659" t="s">
        <v>987</v>
      </c>
      <c r="F378" s="659" t="s">
        <v>988</v>
      </c>
      <c r="G378" s="659" t="s">
        <v>985</v>
      </c>
      <c r="H378" s="659" t="s">
        <v>913</v>
      </c>
      <c r="I378" s="509">
        <v>43709</v>
      </c>
      <c r="J378" s="542">
        <v>43769</v>
      </c>
      <c r="K378" s="514" t="s">
        <v>1000</v>
      </c>
      <c r="L378" s="530">
        <v>0.17</v>
      </c>
      <c r="M378" s="510" t="s">
        <v>1006</v>
      </c>
      <c r="N378" s="419" t="s">
        <v>700</v>
      </c>
    </row>
    <row r="379" spans="3:14" ht="38.25">
      <c r="D379" s="657"/>
      <c r="E379" s="659"/>
      <c r="F379" s="659"/>
      <c r="G379" s="659"/>
      <c r="H379" s="659"/>
      <c r="I379" s="509">
        <v>43709</v>
      </c>
      <c r="J379" s="509">
        <v>44196</v>
      </c>
      <c r="K379" s="512" t="s">
        <v>1001</v>
      </c>
      <c r="L379" s="530">
        <v>0.17</v>
      </c>
      <c r="M379" s="510" t="s">
        <v>947</v>
      </c>
      <c r="N379" s="419" t="s">
        <v>700</v>
      </c>
    </row>
    <row r="380" spans="3:14" ht="51">
      <c r="D380" s="657"/>
      <c r="E380" s="659"/>
      <c r="F380" s="659"/>
      <c r="G380" s="659"/>
      <c r="H380" s="659"/>
      <c r="I380" s="509">
        <v>43709</v>
      </c>
      <c r="J380" s="542">
        <v>43830</v>
      </c>
      <c r="K380" s="512" t="s">
        <v>1002</v>
      </c>
      <c r="L380" s="530">
        <v>0.17</v>
      </c>
      <c r="M380" s="510" t="s">
        <v>1007</v>
      </c>
      <c r="N380" s="419" t="s">
        <v>700</v>
      </c>
    </row>
    <row r="381" spans="3:14" ht="242.25">
      <c r="D381" s="510" t="s">
        <v>989</v>
      </c>
      <c r="E381" s="512" t="s">
        <v>990</v>
      </c>
      <c r="F381" s="512" t="s">
        <v>991</v>
      </c>
      <c r="G381" s="512" t="s">
        <v>985</v>
      </c>
      <c r="H381" s="512" t="s">
        <v>578</v>
      </c>
      <c r="I381" s="509">
        <v>43709</v>
      </c>
      <c r="J381" s="542">
        <v>43799</v>
      </c>
      <c r="K381" s="512" t="s">
        <v>1009</v>
      </c>
      <c r="L381" s="530">
        <v>0.18</v>
      </c>
      <c r="M381" s="510" t="s">
        <v>1008</v>
      </c>
      <c r="N381" s="419" t="s">
        <v>700</v>
      </c>
    </row>
    <row r="382" spans="3:14" ht="15.75" customHeight="1">
      <c r="L382" s="589">
        <f>SUM(L372:L381)</f>
        <v>1.7099999999999997</v>
      </c>
    </row>
    <row r="383" spans="3:14" ht="15.75" customHeight="1">
      <c r="L383" s="364"/>
    </row>
    <row r="384" spans="3:1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7">
    <mergeCell ref="E2:O2"/>
    <mergeCell ref="D8:K8"/>
    <mergeCell ref="L8:P8"/>
    <mergeCell ref="C152:C181"/>
    <mergeCell ref="C85:C151"/>
    <mergeCell ref="B85:B187"/>
    <mergeCell ref="B10:B81"/>
    <mergeCell ref="C182:C187"/>
    <mergeCell ref="C40:C77"/>
    <mergeCell ref="C78:C81"/>
    <mergeCell ref="C10:C39"/>
    <mergeCell ref="M370:N370"/>
    <mergeCell ref="D378:D380"/>
    <mergeCell ref="E378:E380"/>
    <mergeCell ref="F378:F380"/>
    <mergeCell ref="G378:G380"/>
    <mergeCell ref="H378:H380"/>
    <mergeCell ref="D374:D376"/>
    <mergeCell ref="E374:E376"/>
    <mergeCell ref="F374:F376"/>
    <mergeCell ref="G374:G376"/>
    <mergeCell ref="H374:H376"/>
    <mergeCell ref="D372:D373"/>
    <mergeCell ref="E372:E373"/>
    <mergeCell ref="F372:F373"/>
    <mergeCell ref="G372:G373"/>
    <mergeCell ref="H372:H373"/>
  </mergeCells>
  <hyperlinks>
    <hyperlink ref="P10" r:id="rId1"/>
    <hyperlink ref="P12" r:id="rId2"/>
    <hyperlink ref="P14" r:id="rId3"/>
    <hyperlink ref="P15" r:id="rId4"/>
    <hyperlink ref="P20" r:id="rId5"/>
    <hyperlink ref="P21" r:id="rId6"/>
    <hyperlink ref="P23" r:id="rId7"/>
    <hyperlink ref="P37" r:id="rId8"/>
    <hyperlink ref="J182" r:id="rId9"/>
    <hyperlink ref="J183" r:id="rId10"/>
    <hyperlink ref="J184" r:id="rId11"/>
    <hyperlink ref="J186" r:id="rId12"/>
  </hyperlinks>
  <pageMargins left="0.7" right="0.7" top="0.75" bottom="0.75" header="0" footer="0"/>
  <pageSetup paperSize="9" orientation="portrait"/>
  <drawing r:id="rId13"/>
  <legacyDrawing r:id="rId1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Q872"/>
  <sheetViews>
    <sheetView showGridLines="0" workbookViewId="0">
      <selection activeCell="D16" sqref="D16"/>
    </sheetView>
  </sheetViews>
  <sheetFormatPr baseColWidth="10" defaultColWidth="14.42578125" defaultRowHeight="15" customHeight="1"/>
  <cols>
    <col min="1" max="1" width="4.5703125" customWidth="1"/>
    <col min="2" max="2" width="3.42578125" customWidth="1"/>
    <col min="3" max="3" width="3" customWidth="1"/>
    <col min="4" max="4" width="37.140625" customWidth="1"/>
    <col min="5" max="5" width="25.140625" customWidth="1"/>
    <col min="6" max="6" width="32.7109375" customWidth="1"/>
    <col min="7" max="7" width="32.140625" customWidth="1"/>
    <col min="8" max="8" width="23" customWidth="1"/>
    <col min="9" max="9" width="17.85546875" style="508" customWidth="1"/>
    <col min="10" max="10" width="17.85546875" customWidth="1"/>
    <col min="11" max="11" width="43" customWidth="1"/>
    <col min="12" max="12" width="19.42578125" customWidth="1"/>
    <col min="13" max="13" width="41.140625" customWidth="1"/>
    <col min="14" max="14" width="23.28515625" style="513" customWidth="1"/>
    <col min="15" max="15" width="10.7109375" customWidth="1"/>
    <col min="16" max="16" width="16.5703125" customWidth="1"/>
    <col min="17" max="24" width="10.7109375" customWidth="1"/>
  </cols>
  <sheetData>
    <row r="1" spans="1:17" ht="23.25" customHeight="1"/>
    <row r="2" spans="1:17" ht="39" customHeight="1" thickBot="1">
      <c r="A2" s="24"/>
      <c r="B2" s="24"/>
      <c r="D2" s="758" t="s">
        <v>197</v>
      </c>
      <c r="E2" s="640"/>
      <c r="F2" s="640"/>
      <c r="G2" s="640"/>
      <c r="H2" s="640"/>
      <c r="I2" s="640"/>
      <c r="J2" s="640"/>
      <c r="K2" s="640"/>
      <c r="L2" s="640"/>
      <c r="M2" s="640"/>
      <c r="N2" s="640"/>
      <c r="P2" s="289"/>
      <c r="Q2" s="290"/>
    </row>
    <row r="3" spans="1:17" ht="19.5" customHeight="1" thickBot="1">
      <c r="A3" s="24"/>
      <c r="B3" s="24"/>
      <c r="C3" s="104"/>
      <c r="D3" s="104"/>
      <c r="E3" s="89" t="s">
        <v>62</v>
      </c>
      <c r="F3" s="292">
        <f>100/17</f>
        <v>5.882352941176471</v>
      </c>
      <c r="G3" s="104"/>
      <c r="H3" s="693"/>
      <c r="I3" s="640"/>
      <c r="J3" s="104"/>
      <c r="L3" s="92" t="s">
        <v>76</v>
      </c>
      <c r="M3" s="291">
        <v>44</v>
      </c>
      <c r="N3" s="366"/>
      <c r="P3" s="289"/>
      <c r="Q3" s="290"/>
    </row>
    <row r="4" spans="1:17" ht="21" customHeight="1" thickBot="1">
      <c r="A4" s="24"/>
      <c r="B4" s="24"/>
      <c r="C4" s="104"/>
      <c r="D4" s="104"/>
      <c r="E4" s="89" t="s">
        <v>18</v>
      </c>
      <c r="F4" s="292">
        <f>+M4*F3/M3</f>
        <v>0.80213903743315518</v>
      </c>
      <c r="H4" s="640"/>
      <c r="I4" s="640"/>
      <c r="L4" s="95" t="s">
        <v>78</v>
      </c>
      <c r="M4" s="293">
        <v>6</v>
      </c>
      <c r="P4" s="289"/>
      <c r="Q4" s="290"/>
    </row>
    <row r="5" spans="1:17" ht="71.25" customHeight="1" thickBot="1">
      <c r="A5" s="24"/>
      <c r="B5" s="24"/>
      <c r="C5" s="104"/>
      <c r="D5" s="104"/>
      <c r="E5" s="89" t="s">
        <v>19</v>
      </c>
      <c r="F5" s="294" t="str">
        <f>Resp.!J22</f>
        <v>Grupo de Talento Humano
Grupo de Planeación
Oficina de tecnologia de la Información
Todos los procesos</v>
      </c>
      <c r="H5" s="640"/>
      <c r="I5" s="640"/>
      <c r="L5" s="98" t="s">
        <v>80</v>
      </c>
      <c r="M5" s="291">
        <v>41</v>
      </c>
      <c r="P5" s="289"/>
      <c r="Q5" s="290"/>
    </row>
    <row r="6" spans="1:17" ht="16.5">
      <c r="E6" s="590" t="s">
        <v>1168</v>
      </c>
      <c r="F6" s="566">
        <f>+F3-F4</f>
        <v>5.0802139037433154</v>
      </c>
      <c r="G6" s="399"/>
      <c r="P6" s="296"/>
      <c r="Q6" s="297"/>
    </row>
    <row r="7" spans="1:17" ht="15.75" customHeight="1">
      <c r="D7" s="475"/>
    </row>
    <row r="8" spans="1:17" ht="15.75" customHeight="1"/>
    <row r="9" spans="1:17" ht="15.75" customHeight="1">
      <c r="C9" s="761" t="s">
        <v>66</v>
      </c>
      <c r="D9" s="762"/>
      <c r="E9" s="762"/>
      <c r="F9" s="762"/>
      <c r="G9" s="762"/>
      <c r="H9" s="762"/>
      <c r="I9" s="762"/>
      <c r="J9" s="762"/>
      <c r="K9" s="762"/>
      <c r="L9" s="763"/>
      <c r="M9" s="664" t="s">
        <v>67</v>
      </c>
      <c r="N9" s="668"/>
    </row>
    <row r="10" spans="1:17" ht="36" customHeight="1">
      <c r="C10" s="421" t="s">
        <v>68</v>
      </c>
      <c r="D10" s="422" t="s">
        <v>608</v>
      </c>
      <c r="E10" s="422" t="s">
        <v>574</v>
      </c>
      <c r="F10" s="422" t="s">
        <v>609</v>
      </c>
      <c r="G10" s="422" t="s">
        <v>576</v>
      </c>
      <c r="H10" s="422" t="s">
        <v>594</v>
      </c>
      <c r="I10" s="422" t="s">
        <v>591</v>
      </c>
      <c r="J10" s="422" t="s">
        <v>592</v>
      </c>
      <c r="K10" s="422" t="s">
        <v>593</v>
      </c>
      <c r="L10" s="422" t="s">
        <v>82</v>
      </c>
      <c r="M10" s="392" t="s">
        <v>75</v>
      </c>
      <c r="N10" s="430" t="s">
        <v>595</v>
      </c>
    </row>
    <row r="11" spans="1:17" s="531" customFormat="1" ht="52.5" customHeight="1">
      <c r="C11" s="532">
        <v>1</v>
      </c>
      <c r="D11" s="512" t="s">
        <v>1014</v>
      </c>
      <c r="E11" s="510" t="s">
        <v>1015</v>
      </c>
      <c r="F11" s="511" t="s">
        <v>1016</v>
      </c>
      <c r="G11" s="400" t="s">
        <v>1017</v>
      </c>
      <c r="H11" s="512" t="s">
        <v>578</v>
      </c>
      <c r="I11" s="509">
        <v>43678</v>
      </c>
      <c r="J11" s="542">
        <v>43798</v>
      </c>
      <c r="K11" s="511" t="s">
        <v>1088</v>
      </c>
      <c r="L11" s="536">
        <v>1.2999999999999999E-3</v>
      </c>
      <c r="M11" s="511" t="s">
        <v>1123</v>
      </c>
      <c r="N11" s="444" t="s">
        <v>682</v>
      </c>
    </row>
    <row r="12" spans="1:17" s="531" customFormat="1" ht="52.5" customHeight="1">
      <c r="C12" s="533">
        <v>2</v>
      </c>
      <c r="D12" s="512" t="s">
        <v>1018</v>
      </c>
      <c r="E12" s="512" t="s">
        <v>1018</v>
      </c>
      <c r="F12" s="511" t="s">
        <v>1016</v>
      </c>
      <c r="G12" s="400" t="s">
        <v>1017</v>
      </c>
      <c r="H12" s="512" t="s">
        <v>578</v>
      </c>
      <c r="I12" s="509">
        <v>43678</v>
      </c>
      <c r="J12" s="542">
        <v>43814</v>
      </c>
      <c r="K12" s="511" t="s">
        <v>1089</v>
      </c>
      <c r="L12" s="536">
        <v>1.2999999999999999E-3</v>
      </c>
      <c r="M12" s="511" t="s">
        <v>1124</v>
      </c>
      <c r="N12" s="444" t="s">
        <v>700</v>
      </c>
    </row>
    <row r="13" spans="1:17" s="531" customFormat="1" ht="52.5" customHeight="1">
      <c r="C13" s="532">
        <v>3</v>
      </c>
      <c r="D13" s="512" t="s">
        <v>1019</v>
      </c>
      <c r="E13" s="512" t="s">
        <v>1020</v>
      </c>
      <c r="F13" s="511" t="s">
        <v>1016</v>
      </c>
      <c r="G13" s="400" t="s">
        <v>1017</v>
      </c>
      <c r="H13" s="512" t="s">
        <v>578</v>
      </c>
      <c r="I13" s="509">
        <v>43678</v>
      </c>
      <c r="J13" s="542">
        <v>43814</v>
      </c>
      <c r="K13" s="511" t="s">
        <v>1090</v>
      </c>
      <c r="L13" s="536">
        <v>1.2999999999999999E-3</v>
      </c>
      <c r="M13" s="511" t="s">
        <v>1125</v>
      </c>
      <c r="N13" s="444" t="s">
        <v>700</v>
      </c>
    </row>
    <row r="14" spans="1:17" s="531" customFormat="1" ht="52.5" customHeight="1">
      <c r="C14" s="533">
        <v>4</v>
      </c>
      <c r="D14" s="512" t="s">
        <v>1021</v>
      </c>
      <c r="E14" s="510" t="s">
        <v>1022</v>
      </c>
      <c r="F14" s="511" t="s">
        <v>1016</v>
      </c>
      <c r="G14" s="400" t="s">
        <v>1017</v>
      </c>
      <c r="H14" s="512" t="s">
        <v>1023</v>
      </c>
      <c r="I14" s="509">
        <v>43678</v>
      </c>
      <c r="J14" s="509">
        <v>43861</v>
      </c>
      <c r="K14" s="511" t="s">
        <v>1091</v>
      </c>
      <c r="L14" s="536">
        <v>1.2999999999999999E-3</v>
      </c>
      <c r="M14" s="511" t="s">
        <v>1126</v>
      </c>
      <c r="N14" s="444" t="s">
        <v>700</v>
      </c>
    </row>
    <row r="15" spans="1:17" s="531" customFormat="1" ht="52.5" customHeight="1">
      <c r="C15" s="532">
        <v>5</v>
      </c>
      <c r="D15" s="512" t="s">
        <v>1024</v>
      </c>
      <c r="E15" s="510" t="s">
        <v>1025</v>
      </c>
      <c r="F15" s="511" t="s">
        <v>1016</v>
      </c>
      <c r="G15" s="400" t="s">
        <v>1017</v>
      </c>
      <c r="H15" s="512" t="s">
        <v>1023</v>
      </c>
      <c r="I15" s="509">
        <v>43678</v>
      </c>
      <c r="J15" s="509">
        <v>43861</v>
      </c>
      <c r="K15" s="511" t="s">
        <v>1092</v>
      </c>
      <c r="L15" s="536">
        <v>1.2999999999999999E-3</v>
      </c>
      <c r="M15" s="511" t="s">
        <v>1127</v>
      </c>
      <c r="N15" s="444" t="s">
        <v>700</v>
      </c>
    </row>
    <row r="16" spans="1:17" s="531" customFormat="1" ht="52.5" customHeight="1">
      <c r="C16" s="533">
        <v>6</v>
      </c>
      <c r="D16" s="512" t="s">
        <v>1026</v>
      </c>
      <c r="E16" s="510" t="s">
        <v>1027</v>
      </c>
      <c r="F16" s="511" t="s">
        <v>1016</v>
      </c>
      <c r="G16" s="400" t="s">
        <v>1017</v>
      </c>
      <c r="H16" s="512" t="s">
        <v>578</v>
      </c>
      <c r="I16" s="509">
        <v>43678</v>
      </c>
      <c r="J16" s="509">
        <v>43861</v>
      </c>
      <c r="K16" s="514" t="s">
        <v>1140</v>
      </c>
      <c r="L16" s="536">
        <v>1.2999999999999999E-3</v>
      </c>
      <c r="M16" s="511" t="s">
        <v>1128</v>
      </c>
      <c r="N16" s="444" t="s">
        <v>700</v>
      </c>
    </row>
    <row r="17" spans="3:14" s="531" customFormat="1" ht="132.75" customHeight="1">
      <c r="C17" s="532">
        <v>7</v>
      </c>
      <c r="D17" s="512" t="s">
        <v>1028</v>
      </c>
      <c r="E17" s="510" t="s">
        <v>1015</v>
      </c>
      <c r="F17" s="511" t="s">
        <v>1016</v>
      </c>
      <c r="G17" s="400" t="s">
        <v>1017</v>
      </c>
      <c r="H17" s="512" t="s">
        <v>578</v>
      </c>
      <c r="I17" s="509">
        <v>43678</v>
      </c>
      <c r="J17" s="542">
        <v>43769</v>
      </c>
      <c r="K17" s="511" t="s">
        <v>1129</v>
      </c>
      <c r="L17" s="536">
        <v>1.2999999999999999E-3</v>
      </c>
      <c r="M17" s="511" t="s">
        <v>1130</v>
      </c>
      <c r="N17" s="444" t="s">
        <v>700</v>
      </c>
    </row>
    <row r="18" spans="3:14" s="531" customFormat="1" ht="87" customHeight="1">
      <c r="C18" s="533">
        <v>8</v>
      </c>
      <c r="D18" s="512" t="s">
        <v>1029</v>
      </c>
      <c r="E18" s="510" t="s">
        <v>1030</v>
      </c>
      <c r="F18" s="511" t="s">
        <v>1016</v>
      </c>
      <c r="G18" s="400" t="s">
        <v>1017</v>
      </c>
      <c r="H18" s="512" t="s">
        <v>578</v>
      </c>
      <c r="I18" s="509">
        <v>43678</v>
      </c>
      <c r="J18" s="509">
        <v>44012</v>
      </c>
      <c r="K18" s="511" t="s">
        <v>1093</v>
      </c>
      <c r="L18" s="536">
        <v>1.2999999999999999E-3</v>
      </c>
      <c r="M18" s="511" t="s">
        <v>1131</v>
      </c>
      <c r="N18" s="444" t="s">
        <v>700</v>
      </c>
    </row>
    <row r="19" spans="3:14" s="531" customFormat="1" ht="52.5" customHeight="1">
      <c r="C19" s="532">
        <v>9</v>
      </c>
      <c r="D19" s="512" t="s">
        <v>1031</v>
      </c>
      <c r="E19" s="510" t="s">
        <v>1030</v>
      </c>
      <c r="F19" s="511" t="s">
        <v>1016</v>
      </c>
      <c r="G19" s="400" t="s">
        <v>1017</v>
      </c>
      <c r="H19" s="512" t="s">
        <v>578</v>
      </c>
      <c r="I19" s="509">
        <v>43678</v>
      </c>
      <c r="J19" s="509">
        <v>44012</v>
      </c>
      <c r="K19" s="511" t="s">
        <v>1093</v>
      </c>
      <c r="L19" s="536">
        <v>1.2999999999999999E-3</v>
      </c>
      <c r="M19" s="511" t="s">
        <v>1131</v>
      </c>
      <c r="N19" s="444" t="s">
        <v>700</v>
      </c>
    </row>
    <row r="20" spans="3:14" s="531" customFormat="1" ht="52.5" customHeight="1">
      <c r="C20" s="533">
        <v>10</v>
      </c>
      <c r="D20" s="512" t="s">
        <v>1032</v>
      </c>
      <c r="E20" s="510" t="s">
        <v>1033</v>
      </c>
      <c r="F20" s="511" t="s">
        <v>1016</v>
      </c>
      <c r="G20" s="400" t="s">
        <v>1017</v>
      </c>
      <c r="H20" s="512" t="s">
        <v>1023</v>
      </c>
      <c r="I20" s="509">
        <v>43678</v>
      </c>
      <c r="J20" s="509">
        <v>44012</v>
      </c>
      <c r="K20" s="511" t="s">
        <v>1094</v>
      </c>
      <c r="L20" s="536">
        <v>1.2999999999999999E-3</v>
      </c>
      <c r="M20" s="511" t="s">
        <v>1132</v>
      </c>
      <c r="N20" s="444" t="s">
        <v>700</v>
      </c>
    </row>
    <row r="21" spans="3:14" s="531" customFormat="1" ht="52.5" customHeight="1">
      <c r="C21" s="532">
        <v>11</v>
      </c>
      <c r="D21" s="512" t="s">
        <v>1034</v>
      </c>
      <c r="E21" s="510" t="s">
        <v>1035</v>
      </c>
      <c r="F21" s="511" t="s">
        <v>1016</v>
      </c>
      <c r="G21" s="400" t="s">
        <v>1017</v>
      </c>
      <c r="H21" s="512" t="s">
        <v>578</v>
      </c>
      <c r="I21" s="509">
        <v>43678</v>
      </c>
      <c r="J21" s="509">
        <v>44012</v>
      </c>
      <c r="K21" s="511" t="s">
        <v>1095</v>
      </c>
      <c r="L21" s="536">
        <v>1.2999999999999999E-3</v>
      </c>
      <c r="M21" s="511" t="s">
        <v>1133</v>
      </c>
      <c r="N21" s="444" t="s">
        <v>700</v>
      </c>
    </row>
    <row r="22" spans="3:14" s="531" customFormat="1" ht="52.5" customHeight="1">
      <c r="C22" s="533">
        <v>12</v>
      </c>
      <c r="D22" s="512" t="s">
        <v>1036</v>
      </c>
      <c r="E22" s="510" t="s">
        <v>1037</v>
      </c>
      <c r="F22" s="511" t="s">
        <v>1016</v>
      </c>
      <c r="G22" s="400" t="s">
        <v>1017</v>
      </c>
      <c r="H22" s="512" t="s">
        <v>578</v>
      </c>
      <c r="I22" s="509">
        <v>43678</v>
      </c>
      <c r="J22" s="542">
        <v>43814</v>
      </c>
      <c r="K22" s="511" t="s">
        <v>1096</v>
      </c>
      <c r="L22" s="536">
        <v>1.2999999999999999E-3</v>
      </c>
      <c r="M22" s="511" t="s">
        <v>1134</v>
      </c>
      <c r="N22" s="444" t="s">
        <v>700</v>
      </c>
    </row>
    <row r="23" spans="3:14" s="531" customFormat="1" ht="52.5" customHeight="1">
      <c r="C23" s="532">
        <v>13</v>
      </c>
      <c r="D23" s="512" t="s">
        <v>1038</v>
      </c>
      <c r="E23" s="512" t="s">
        <v>1039</v>
      </c>
      <c r="F23" s="511" t="s">
        <v>1016</v>
      </c>
      <c r="G23" s="400" t="s">
        <v>1017</v>
      </c>
      <c r="H23" s="512" t="s">
        <v>1040</v>
      </c>
      <c r="I23" s="509">
        <v>43678</v>
      </c>
      <c r="J23" s="542">
        <v>43830</v>
      </c>
      <c r="K23" s="511" t="s">
        <v>1097</v>
      </c>
      <c r="L23" s="536">
        <v>1.2999999999999999E-3</v>
      </c>
      <c r="M23" s="511" t="s">
        <v>1135</v>
      </c>
      <c r="N23" s="444" t="s">
        <v>700</v>
      </c>
    </row>
    <row r="24" spans="3:14" s="531" customFormat="1" ht="52.5" customHeight="1">
      <c r="C24" s="533">
        <v>14</v>
      </c>
      <c r="D24" s="512" t="s">
        <v>1041</v>
      </c>
      <c r="E24" s="510" t="s">
        <v>1042</v>
      </c>
      <c r="F24" s="511" t="s">
        <v>1016</v>
      </c>
      <c r="G24" s="400" t="s">
        <v>1017</v>
      </c>
      <c r="H24" s="512" t="s">
        <v>578</v>
      </c>
      <c r="I24" s="509">
        <v>43678</v>
      </c>
      <c r="J24" s="509">
        <v>44012</v>
      </c>
      <c r="K24" s="511" t="s">
        <v>1098</v>
      </c>
      <c r="L24" s="536">
        <v>1.2999999999999999E-3</v>
      </c>
      <c r="M24" s="511" t="s">
        <v>1136</v>
      </c>
      <c r="N24" s="444" t="s">
        <v>700</v>
      </c>
    </row>
    <row r="25" spans="3:14" s="531" customFormat="1" ht="52.5" customHeight="1">
      <c r="C25" s="532">
        <v>15</v>
      </c>
      <c r="D25" s="512" t="s">
        <v>1043</v>
      </c>
      <c r="E25" s="510" t="s">
        <v>1044</v>
      </c>
      <c r="F25" s="511" t="s">
        <v>1016</v>
      </c>
      <c r="G25" s="400" t="s">
        <v>1017</v>
      </c>
      <c r="H25" s="512" t="s">
        <v>1023</v>
      </c>
      <c r="I25" s="509">
        <v>43678</v>
      </c>
      <c r="J25" s="509">
        <v>43861</v>
      </c>
      <c r="K25" s="511" t="s">
        <v>1043</v>
      </c>
      <c r="L25" s="536">
        <v>1.2999999999999999E-3</v>
      </c>
      <c r="M25" s="511" t="s">
        <v>1137</v>
      </c>
      <c r="N25" s="444" t="s">
        <v>700</v>
      </c>
    </row>
    <row r="26" spans="3:14" s="531" customFormat="1" ht="52.5" customHeight="1">
      <c r="C26" s="533">
        <v>16</v>
      </c>
      <c r="D26" s="512" t="s">
        <v>1045</v>
      </c>
      <c r="E26" s="510" t="s">
        <v>1046</v>
      </c>
      <c r="F26" s="511" t="s">
        <v>1016</v>
      </c>
      <c r="G26" s="400" t="s">
        <v>1017</v>
      </c>
      <c r="H26" s="512" t="s">
        <v>578</v>
      </c>
      <c r="I26" s="509">
        <v>43678</v>
      </c>
      <c r="J26" s="542">
        <v>43830</v>
      </c>
      <c r="K26" s="511" t="s">
        <v>1096</v>
      </c>
      <c r="L26" s="536">
        <v>1.2999999999999999E-3</v>
      </c>
      <c r="M26" s="511" t="s">
        <v>1134</v>
      </c>
      <c r="N26" s="444" t="s">
        <v>700</v>
      </c>
    </row>
    <row r="27" spans="3:14" s="531" customFormat="1" ht="52.5" customHeight="1">
      <c r="C27" s="532">
        <v>17</v>
      </c>
      <c r="D27" s="512" t="s">
        <v>1047</v>
      </c>
      <c r="E27" s="510" t="s">
        <v>1048</v>
      </c>
      <c r="F27" s="511" t="s">
        <v>1016</v>
      </c>
      <c r="G27" s="400" t="s">
        <v>1017</v>
      </c>
      <c r="H27" s="512" t="s">
        <v>578</v>
      </c>
      <c r="I27" s="509">
        <v>43678</v>
      </c>
      <c r="J27" s="542">
        <v>43830</v>
      </c>
      <c r="K27" s="511" t="s">
        <v>1096</v>
      </c>
      <c r="L27" s="536">
        <v>1.2999999999999999E-3</v>
      </c>
      <c r="M27" s="511" t="s">
        <v>1134</v>
      </c>
      <c r="N27" s="444" t="s">
        <v>700</v>
      </c>
    </row>
    <row r="28" spans="3:14" s="531" customFormat="1" ht="52.5" customHeight="1">
      <c r="C28" s="533">
        <v>18</v>
      </c>
      <c r="D28" s="512" t="s">
        <v>1049</v>
      </c>
      <c r="E28" s="512" t="s">
        <v>1049</v>
      </c>
      <c r="F28" s="511" t="s">
        <v>1016</v>
      </c>
      <c r="G28" s="400" t="s">
        <v>1017</v>
      </c>
      <c r="H28" s="512" t="s">
        <v>578</v>
      </c>
      <c r="I28" s="509">
        <v>43678</v>
      </c>
      <c r="J28" s="509">
        <v>44012</v>
      </c>
      <c r="K28" s="511" t="s">
        <v>1099</v>
      </c>
      <c r="L28" s="536">
        <v>1.2999999999999999E-3</v>
      </c>
      <c r="M28" s="511" t="s">
        <v>1138</v>
      </c>
      <c r="N28" s="444" t="s">
        <v>700</v>
      </c>
    </row>
    <row r="29" spans="3:14" s="531" customFormat="1" ht="52.5" customHeight="1">
      <c r="C29" s="532">
        <v>19</v>
      </c>
      <c r="D29" s="512" t="s">
        <v>1050</v>
      </c>
      <c r="E29" s="512" t="s">
        <v>1051</v>
      </c>
      <c r="F29" s="511" t="s">
        <v>1016</v>
      </c>
      <c r="G29" s="400" t="s">
        <v>1017</v>
      </c>
      <c r="H29" s="512" t="s">
        <v>578</v>
      </c>
      <c r="I29" s="509">
        <v>43678</v>
      </c>
      <c r="J29" s="509">
        <v>44012</v>
      </c>
      <c r="K29" s="511" t="s">
        <v>1100</v>
      </c>
      <c r="L29" s="536">
        <v>1.2999999999999999E-3</v>
      </c>
      <c r="M29" s="511" t="s">
        <v>1139</v>
      </c>
      <c r="N29" s="444" t="s">
        <v>700</v>
      </c>
    </row>
    <row r="30" spans="3:14" s="531" customFormat="1" ht="52.5" customHeight="1">
      <c r="C30" s="533">
        <v>20</v>
      </c>
      <c r="D30" s="512" t="s">
        <v>1052</v>
      </c>
      <c r="E30" s="512" t="s">
        <v>1052</v>
      </c>
      <c r="F30" s="511" t="s">
        <v>1016</v>
      </c>
      <c r="G30" s="400" t="s">
        <v>1017</v>
      </c>
      <c r="H30" s="512" t="s">
        <v>578</v>
      </c>
      <c r="I30" s="509">
        <v>43678</v>
      </c>
      <c r="J30" s="509">
        <v>43860</v>
      </c>
      <c r="K30" s="511" t="s">
        <v>1101</v>
      </c>
      <c r="L30" s="536">
        <v>1.2999999999999999E-3</v>
      </c>
      <c r="M30" s="511" t="s">
        <v>1141</v>
      </c>
      <c r="N30" s="444" t="s">
        <v>700</v>
      </c>
    </row>
    <row r="31" spans="3:14" s="531" customFormat="1" ht="52.5" customHeight="1">
      <c r="C31" s="532">
        <v>21</v>
      </c>
      <c r="D31" s="512" t="s">
        <v>1053</v>
      </c>
      <c r="E31" s="512" t="s">
        <v>1053</v>
      </c>
      <c r="F31" s="511" t="s">
        <v>1016</v>
      </c>
      <c r="G31" s="400" t="s">
        <v>1017</v>
      </c>
      <c r="H31" s="512" t="s">
        <v>578</v>
      </c>
      <c r="I31" s="509">
        <v>43678</v>
      </c>
      <c r="J31" s="509">
        <v>44073</v>
      </c>
      <c r="K31" s="514" t="s">
        <v>1102</v>
      </c>
      <c r="L31" s="536">
        <v>1.1999999999999999E-3</v>
      </c>
      <c r="M31" s="511" t="s">
        <v>1138</v>
      </c>
      <c r="N31" s="444" t="s">
        <v>700</v>
      </c>
    </row>
    <row r="32" spans="3:14" s="531" customFormat="1" ht="52.5" customHeight="1">
      <c r="C32" s="533">
        <v>22</v>
      </c>
      <c r="D32" s="512" t="s">
        <v>1054</v>
      </c>
      <c r="E32" s="512" t="s">
        <v>1055</v>
      </c>
      <c r="F32" s="511" t="s">
        <v>1016</v>
      </c>
      <c r="G32" s="400" t="s">
        <v>1017</v>
      </c>
      <c r="H32" s="512" t="s">
        <v>578</v>
      </c>
      <c r="I32" s="509">
        <v>43678</v>
      </c>
      <c r="J32" s="509">
        <v>44073</v>
      </c>
      <c r="K32" s="511" t="s">
        <v>1103</v>
      </c>
      <c r="L32" s="536">
        <v>1.1999999999999999E-3</v>
      </c>
      <c r="M32" s="511" t="s">
        <v>1142</v>
      </c>
      <c r="N32" s="444" t="s">
        <v>700</v>
      </c>
    </row>
    <row r="33" spans="3:14" s="531" customFormat="1" ht="52.5" customHeight="1">
      <c r="C33" s="532">
        <v>23</v>
      </c>
      <c r="D33" s="512" t="s">
        <v>1056</v>
      </c>
      <c r="E33" s="510" t="s">
        <v>1057</v>
      </c>
      <c r="F33" s="511" t="s">
        <v>1016</v>
      </c>
      <c r="G33" s="400" t="s">
        <v>1017</v>
      </c>
      <c r="H33" s="512" t="s">
        <v>1040</v>
      </c>
      <c r="I33" s="509">
        <v>43678</v>
      </c>
      <c r="J33" s="542">
        <v>43768</v>
      </c>
      <c r="K33" s="511" t="s">
        <v>1104</v>
      </c>
      <c r="L33" s="536">
        <v>1.1999999999999999E-3</v>
      </c>
      <c r="M33" s="511" t="s">
        <v>1143</v>
      </c>
      <c r="N33" s="444" t="s">
        <v>700</v>
      </c>
    </row>
    <row r="34" spans="3:14" s="531" customFormat="1" ht="52.5" customHeight="1">
      <c r="C34" s="533">
        <v>24</v>
      </c>
      <c r="D34" s="512" t="s">
        <v>1058</v>
      </c>
      <c r="E34" s="510" t="s">
        <v>1059</v>
      </c>
      <c r="F34" s="511" t="s">
        <v>1016</v>
      </c>
      <c r="G34" s="400" t="s">
        <v>1017</v>
      </c>
      <c r="H34" s="512" t="s">
        <v>1040</v>
      </c>
      <c r="I34" s="509">
        <v>43678</v>
      </c>
      <c r="J34" s="542">
        <v>43814</v>
      </c>
      <c r="K34" s="511" t="s">
        <v>1105</v>
      </c>
      <c r="L34" s="536">
        <v>1.1999999999999999E-3</v>
      </c>
      <c r="M34" s="511" t="s">
        <v>1144</v>
      </c>
      <c r="N34" s="444" t="s">
        <v>700</v>
      </c>
    </row>
    <row r="35" spans="3:14" s="531" customFormat="1" ht="52.5" customHeight="1">
      <c r="C35" s="532">
        <v>25</v>
      </c>
      <c r="D35" s="512" t="s">
        <v>1060</v>
      </c>
      <c r="E35" s="510" t="s">
        <v>1061</v>
      </c>
      <c r="F35" s="511" t="s">
        <v>1016</v>
      </c>
      <c r="G35" s="400" t="s">
        <v>1017</v>
      </c>
      <c r="H35" s="512" t="s">
        <v>1040</v>
      </c>
      <c r="I35" s="509">
        <v>43678</v>
      </c>
      <c r="J35" s="509">
        <v>43861</v>
      </c>
      <c r="K35" s="511" t="s">
        <v>1106</v>
      </c>
      <c r="L35" s="536">
        <v>1.1999999999999999E-3</v>
      </c>
      <c r="M35" s="511" t="s">
        <v>1145</v>
      </c>
      <c r="N35" s="444" t="s">
        <v>700</v>
      </c>
    </row>
    <row r="36" spans="3:14" s="531" customFormat="1" ht="52.5" customHeight="1">
      <c r="C36" s="533">
        <v>26</v>
      </c>
      <c r="D36" s="512" t="s">
        <v>1062</v>
      </c>
      <c r="E36" s="512" t="s">
        <v>1063</v>
      </c>
      <c r="F36" s="511" t="s">
        <v>1016</v>
      </c>
      <c r="G36" s="400" t="s">
        <v>1017</v>
      </c>
      <c r="H36" s="512" t="s">
        <v>1040</v>
      </c>
      <c r="I36" s="509">
        <v>43678</v>
      </c>
      <c r="J36" s="509">
        <v>44073</v>
      </c>
      <c r="K36" s="511" t="s">
        <v>1146</v>
      </c>
      <c r="L36" s="536">
        <v>1.1999999999999999E-3</v>
      </c>
      <c r="M36" s="511" t="s">
        <v>1148</v>
      </c>
      <c r="N36" s="444" t="s">
        <v>700</v>
      </c>
    </row>
    <row r="37" spans="3:14" s="531" customFormat="1" ht="52.5" customHeight="1">
      <c r="C37" s="532">
        <v>27</v>
      </c>
      <c r="D37" s="512" t="s">
        <v>1064</v>
      </c>
      <c r="E37" s="510" t="s">
        <v>1065</v>
      </c>
      <c r="F37" s="511" t="s">
        <v>1016</v>
      </c>
      <c r="G37" s="400" t="s">
        <v>1017</v>
      </c>
      <c r="H37" s="512" t="s">
        <v>1040</v>
      </c>
      <c r="I37" s="509">
        <v>43678</v>
      </c>
      <c r="J37" s="509">
        <v>44012</v>
      </c>
      <c r="K37" s="511" t="s">
        <v>1107</v>
      </c>
      <c r="L37" s="536">
        <v>1.1999999999999999E-3</v>
      </c>
      <c r="M37" s="511" t="s">
        <v>1147</v>
      </c>
      <c r="N37" s="444" t="s">
        <v>700</v>
      </c>
    </row>
    <row r="38" spans="3:14" s="531" customFormat="1" ht="113.25" customHeight="1">
      <c r="C38" s="533">
        <v>28</v>
      </c>
      <c r="D38" s="512" t="s">
        <v>1066</v>
      </c>
      <c r="E38" s="510" t="s">
        <v>1067</v>
      </c>
      <c r="F38" s="511" t="s">
        <v>1016</v>
      </c>
      <c r="G38" s="400" t="s">
        <v>1017</v>
      </c>
      <c r="H38" s="512" t="s">
        <v>578</v>
      </c>
      <c r="I38" s="509">
        <v>43678</v>
      </c>
      <c r="J38" s="542">
        <v>43814</v>
      </c>
      <c r="K38" s="511" t="s">
        <v>1108</v>
      </c>
      <c r="L38" s="536">
        <v>1.1999999999999999E-3</v>
      </c>
      <c r="M38" s="511" t="s">
        <v>1149</v>
      </c>
      <c r="N38" s="444" t="s">
        <v>700</v>
      </c>
    </row>
    <row r="39" spans="3:14" s="531" customFormat="1" ht="52.5" customHeight="1">
      <c r="C39" s="532">
        <v>29</v>
      </c>
      <c r="D39" s="512" t="s">
        <v>1068</v>
      </c>
      <c r="E39" s="512" t="s">
        <v>1068</v>
      </c>
      <c r="F39" s="511" t="s">
        <v>1016</v>
      </c>
      <c r="G39" s="400" t="s">
        <v>1017</v>
      </c>
      <c r="H39" s="512" t="s">
        <v>578</v>
      </c>
      <c r="I39" s="509">
        <v>43678</v>
      </c>
      <c r="J39" s="542">
        <v>43814</v>
      </c>
      <c r="K39" s="511" t="s">
        <v>1109</v>
      </c>
      <c r="L39" s="536">
        <v>1.1999999999999999E-3</v>
      </c>
      <c r="M39" s="511" t="s">
        <v>1150</v>
      </c>
      <c r="N39" s="444" t="s">
        <v>700</v>
      </c>
    </row>
    <row r="40" spans="3:14" s="531" customFormat="1" ht="52.5" customHeight="1">
      <c r="C40" s="533">
        <v>30</v>
      </c>
      <c r="D40" s="512" t="s">
        <v>1069</v>
      </c>
      <c r="E40" s="512" t="s">
        <v>1069</v>
      </c>
      <c r="F40" s="511" t="s">
        <v>1016</v>
      </c>
      <c r="G40" s="400" t="s">
        <v>1017</v>
      </c>
      <c r="H40" s="512" t="s">
        <v>1040</v>
      </c>
      <c r="I40" s="509">
        <v>43678</v>
      </c>
      <c r="J40" s="542">
        <v>43815</v>
      </c>
      <c r="K40" s="511" t="s">
        <v>1110</v>
      </c>
      <c r="L40" s="536">
        <v>1.1999999999999999E-3</v>
      </c>
      <c r="M40" s="511" t="s">
        <v>1151</v>
      </c>
      <c r="N40" s="444" t="s">
        <v>700</v>
      </c>
    </row>
    <row r="41" spans="3:14" s="531" customFormat="1" ht="52.5" customHeight="1">
      <c r="C41" s="532">
        <v>31</v>
      </c>
      <c r="D41" s="660" t="s">
        <v>1070</v>
      </c>
      <c r="E41" s="660" t="s">
        <v>1071</v>
      </c>
      <c r="F41" s="759" t="s">
        <v>1016</v>
      </c>
      <c r="G41" s="660" t="s">
        <v>1017</v>
      </c>
      <c r="H41" s="512" t="s">
        <v>1040</v>
      </c>
      <c r="I41" s="509">
        <v>43678</v>
      </c>
      <c r="J41" s="509">
        <v>43861</v>
      </c>
      <c r="K41" s="514" t="s">
        <v>1154</v>
      </c>
      <c r="L41" s="536">
        <v>1.1999999999999999E-3</v>
      </c>
      <c r="M41" s="511" t="s">
        <v>1152</v>
      </c>
      <c r="N41" s="444" t="s">
        <v>700</v>
      </c>
    </row>
    <row r="42" spans="3:14" s="531" customFormat="1" ht="52.5" customHeight="1">
      <c r="C42" s="532"/>
      <c r="D42" s="661"/>
      <c r="E42" s="661"/>
      <c r="F42" s="760"/>
      <c r="G42" s="661"/>
      <c r="H42" s="512" t="s">
        <v>1023</v>
      </c>
      <c r="I42" s="509">
        <v>43678</v>
      </c>
      <c r="J42" s="509">
        <v>43861</v>
      </c>
      <c r="K42" s="514" t="s">
        <v>1155</v>
      </c>
      <c r="L42" s="536">
        <v>1.1999999999999999E-3</v>
      </c>
      <c r="M42" s="511" t="s">
        <v>1153</v>
      </c>
      <c r="N42" s="444" t="s">
        <v>700</v>
      </c>
    </row>
    <row r="43" spans="3:14" s="531" customFormat="1" ht="52.5" customHeight="1">
      <c r="C43" s="533">
        <v>32</v>
      </c>
      <c r="D43" s="512" t="s">
        <v>1072</v>
      </c>
      <c r="E43" s="512" t="s">
        <v>1073</v>
      </c>
      <c r="F43" s="511" t="s">
        <v>1016</v>
      </c>
      <c r="G43" s="400" t="s">
        <v>1017</v>
      </c>
      <c r="H43" s="512" t="s">
        <v>578</v>
      </c>
      <c r="I43" s="509">
        <v>43678</v>
      </c>
      <c r="J43" s="542">
        <v>43830</v>
      </c>
      <c r="K43" s="511" t="s">
        <v>1111</v>
      </c>
      <c r="L43" s="536">
        <v>1.1999999999999999E-3</v>
      </c>
      <c r="M43" s="511" t="s">
        <v>1156</v>
      </c>
      <c r="N43" s="444" t="s">
        <v>700</v>
      </c>
    </row>
    <row r="44" spans="3:14" s="531" customFormat="1" ht="52.5" customHeight="1">
      <c r="C44" s="532">
        <v>33</v>
      </c>
      <c r="D44" s="512" t="s">
        <v>1074</v>
      </c>
      <c r="E44" s="510" t="s">
        <v>1075</v>
      </c>
      <c r="F44" s="511" t="s">
        <v>1016</v>
      </c>
      <c r="G44" s="400" t="s">
        <v>1017</v>
      </c>
      <c r="H44" s="512" t="s">
        <v>578</v>
      </c>
      <c r="I44" s="509">
        <v>43678</v>
      </c>
      <c r="J44" s="509">
        <v>43861</v>
      </c>
      <c r="K44" s="511" t="s">
        <v>1112</v>
      </c>
      <c r="L44" s="536">
        <v>1.1999999999999999E-3</v>
      </c>
      <c r="M44" s="511" t="s">
        <v>1157</v>
      </c>
      <c r="N44" s="444" t="s">
        <v>700</v>
      </c>
    </row>
    <row r="45" spans="3:14" s="531" customFormat="1" ht="52.5" customHeight="1">
      <c r="C45" s="533">
        <v>34</v>
      </c>
      <c r="D45" s="512" t="s">
        <v>1076</v>
      </c>
      <c r="E45" s="510" t="s">
        <v>1077</v>
      </c>
      <c r="F45" s="511" t="s">
        <v>1016</v>
      </c>
      <c r="G45" s="400" t="s">
        <v>1017</v>
      </c>
      <c r="H45" s="512" t="s">
        <v>578</v>
      </c>
      <c r="I45" s="509">
        <v>43678</v>
      </c>
      <c r="J45" s="542">
        <v>43799</v>
      </c>
      <c r="K45" s="511" t="s">
        <v>1113</v>
      </c>
      <c r="L45" s="536">
        <v>1.1999999999999999E-3</v>
      </c>
      <c r="M45" s="511" t="s">
        <v>1158</v>
      </c>
      <c r="N45" s="444" t="s">
        <v>700</v>
      </c>
    </row>
    <row r="46" spans="3:14" s="531" customFormat="1" ht="52.5" customHeight="1">
      <c r="C46" s="532">
        <v>35</v>
      </c>
      <c r="D46" s="512" t="s">
        <v>1078</v>
      </c>
      <c r="E46" s="512" t="s">
        <v>1078</v>
      </c>
      <c r="F46" s="511" t="s">
        <v>1016</v>
      </c>
      <c r="G46" s="400" t="s">
        <v>1017</v>
      </c>
      <c r="H46" s="512" t="s">
        <v>578</v>
      </c>
      <c r="I46" s="509">
        <v>43678</v>
      </c>
      <c r="J46" s="542">
        <v>43814</v>
      </c>
      <c r="K46" s="511" t="s">
        <v>1114</v>
      </c>
      <c r="L46" s="536">
        <v>1.1999999999999999E-3</v>
      </c>
      <c r="M46" s="511" t="s">
        <v>1159</v>
      </c>
      <c r="N46" s="444" t="s">
        <v>700</v>
      </c>
    </row>
    <row r="47" spans="3:14" s="531" customFormat="1" ht="52.5" customHeight="1">
      <c r="C47" s="533">
        <v>36</v>
      </c>
      <c r="D47" s="512" t="s">
        <v>1079</v>
      </c>
      <c r="E47" s="512" t="s">
        <v>1079</v>
      </c>
      <c r="F47" s="511" t="s">
        <v>1016</v>
      </c>
      <c r="G47" s="400" t="s">
        <v>1017</v>
      </c>
      <c r="H47" s="512" t="s">
        <v>578</v>
      </c>
      <c r="I47" s="509">
        <v>43678</v>
      </c>
      <c r="J47" s="509">
        <v>44104</v>
      </c>
      <c r="K47" s="511" t="s">
        <v>1115</v>
      </c>
      <c r="L47" s="536">
        <v>1.1999999999999999E-3</v>
      </c>
      <c r="M47" s="511" t="s">
        <v>1160</v>
      </c>
      <c r="N47" s="444" t="s">
        <v>700</v>
      </c>
    </row>
    <row r="48" spans="3:14" s="531" customFormat="1" ht="52.5" customHeight="1">
      <c r="C48" s="532">
        <v>37</v>
      </c>
      <c r="D48" s="512" t="s">
        <v>1080</v>
      </c>
      <c r="E48" s="512" t="s">
        <v>1080</v>
      </c>
      <c r="F48" s="511" t="s">
        <v>1016</v>
      </c>
      <c r="G48" s="400" t="s">
        <v>1017</v>
      </c>
      <c r="H48" s="512" t="s">
        <v>1023</v>
      </c>
      <c r="I48" s="509">
        <v>43678</v>
      </c>
      <c r="J48" s="509">
        <v>43861</v>
      </c>
      <c r="K48" s="511" t="s">
        <v>1116</v>
      </c>
      <c r="L48" s="536">
        <v>1.1999999999999999E-3</v>
      </c>
      <c r="M48" s="511" t="s">
        <v>1161</v>
      </c>
      <c r="N48" s="444" t="s">
        <v>700</v>
      </c>
    </row>
    <row r="49" spans="3:14" s="531" customFormat="1" ht="52.5" customHeight="1">
      <c r="C49" s="533">
        <v>38</v>
      </c>
      <c r="D49" s="512" t="s">
        <v>1081</v>
      </c>
      <c r="E49" s="512" t="s">
        <v>1082</v>
      </c>
      <c r="F49" s="511" t="s">
        <v>1016</v>
      </c>
      <c r="G49" s="400" t="s">
        <v>1017</v>
      </c>
      <c r="H49" s="512" t="s">
        <v>1023</v>
      </c>
      <c r="I49" s="509">
        <v>43678</v>
      </c>
      <c r="J49" s="509">
        <v>43861</v>
      </c>
      <c r="K49" s="511" t="s">
        <v>1117</v>
      </c>
      <c r="L49" s="536">
        <v>1.1999999999999999E-3</v>
      </c>
      <c r="M49" s="511" t="s">
        <v>1162</v>
      </c>
      <c r="N49" s="444" t="s">
        <v>700</v>
      </c>
    </row>
    <row r="50" spans="3:14" s="531" customFormat="1" ht="52.5" customHeight="1">
      <c r="C50" s="532">
        <v>39</v>
      </c>
      <c r="D50" s="512" t="s">
        <v>1083</v>
      </c>
      <c r="E50" s="512" t="s">
        <v>1083</v>
      </c>
      <c r="F50" s="511" t="s">
        <v>1016</v>
      </c>
      <c r="G50" s="400" t="s">
        <v>1017</v>
      </c>
      <c r="H50" s="512" t="s">
        <v>578</v>
      </c>
      <c r="I50" s="509">
        <v>43678</v>
      </c>
      <c r="J50" s="542">
        <v>43815</v>
      </c>
      <c r="K50" s="511" t="s">
        <v>1118</v>
      </c>
      <c r="L50" s="536">
        <v>1.1999999999999999E-3</v>
      </c>
      <c r="M50" s="511" t="s">
        <v>1163</v>
      </c>
      <c r="N50" s="444" t="s">
        <v>700</v>
      </c>
    </row>
    <row r="51" spans="3:14" s="531" customFormat="1" ht="52.5" customHeight="1">
      <c r="C51" s="533">
        <v>40</v>
      </c>
      <c r="D51" s="512" t="s">
        <v>1084</v>
      </c>
      <c r="E51" s="512" t="s">
        <v>1084</v>
      </c>
      <c r="F51" s="511" t="s">
        <v>1016</v>
      </c>
      <c r="G51" s="400" t="s">
        <v>1017</v>
      </c>
      <c r="H51" s="512" t="s">
        <v>578</v>
      </c>
      <c r="I51" s="509">
        <v>43678</v>
      </c>
      <c r="J51" s="509">
        <v>44104</v>
      </c>
      <c r="K51" s="511" t="s">
        <v>1119</v>
      </c>
      <c r="L51" s="536">
        <v>1.1999999999999999E-3</v>
      </c>
      <c r="M51" s="511" t="s">
        <v>1164</v>
      </c>
      <c r="N51" s="444" t="s">
        <v>700</v>
      </c>
    </row>
    <row r="52" spans="3:14" s="531" customFormat="1" ht="52.5" customHeight="1">
      <c r="C52" s="532">
        <v>41</v>
      </c>
      <c r="D52" s="512" t="s">
        <v>1085</v>
      </c>
      <c r="E52" s="512" t="s">
        <v>1085</v>
      </c>
      <c r="F52" s="511" t="s">
        <v>1016</v>
      </c>
      <c r="G52" s="400" t="s">
        <v>1017</v>
      </c>
      <c r="H52" s="512" t="s">
        <v>578</v>
      </c>
      <c r="I52" s="509">
        <v>43678</v>
      </c>
      <c r="J52" s="509">
        <v>44104</v>
      </c>
      <c r="K52" s="511" t="s">
        <v>1120</v>
      </c>
      <c r="L52" s="536">
        <v>1.1999999999999999E-3</v>
      </c>
      <c r="M52" s="511" t="s">
        <v>1165</v>
      </c>
      <c r="N52" s="444" t="s">
        <v>700</v>
      </c>
    </row>
    <row r="53" spans="3:14" s="531" customFormat="1" ht="59.25" customHeight="1">
      <c r="C53" s="534"/>
      <c r="D53" s="512" t="s">
        <v>1086</v>
      </c>
      <c r="E53" s="512" t="s">
        <v>1086</v>
      </c>
      <c r="F53" s="511" t="s">
        <v>1016</v>
      </c>
      <c r="G53" s="400" t="s">
        <v>1017</v>
      </c>
      <c r="H53" s="512" t="s">
        <v>578</v>
      </c>
      <c r="I53" s="509">
        <v>43678</v>
      </c>
      <c r="J53" s="509">
        <v>44012</v>
      </c>
      <c r="K53" s="511" t="s">
        <v>1121</v>
      </c>
      <c r="L53" s="536">
        <v>1.1999999999999999E-3</v>
      </c>
      <c r="M53" s="511" t="s">
        <v>1166</v>
      </c>
      <c r="N53" s="444" t="s">
        <v>700</v>
      </c>
    </row>
    <row r="54" spans="3:14" s="531" customFormat="1" ht="59.25" customHeight="1">
      <c r="D54" s="512" t="s">
        <v>1087</v>
      </c>
      <c r="E54" s="512" t="s">
        <v>1087</v>
      </c>
      <c r="F54" s="511" t="s">
        <v>1016</v>
      </c>
      <c r="G54" s="400" t="s">
        <v>1017</v>
      </c>
      <c r="H54" s="512" t="s">
        <v>578</v>
      </c>
      <c r="I54" s="509">
        <v>43678</v>
      </c>
      <c r="J54" s="509">
        <v>44104</v>
      </c>
      <c r="K54" s="511" t="s">
        <v>1122</v>
      </c>
      <c r="L54" s="536">
        <v>1.1999999999999999E-3</v>
      </c>
      <c r="M54" s="511" t="s">
        <v>1165</v>
      </c>
      <c r="N54" s="444" t="s">
        <v>700</v>
      </c>
    </row>
    <row r="55" spans="3:14" ht="15.75" customHeight="1" thickBot="1">
      <c r="D55" s="346"/>
      <c r="E55" s="346"/>
      <c r="K55" s="171" t="s">
        <v>94</v>
      </c>
      <c r="L55" s="537">
        <f>SUM(L11:L54)</f>
        <v>5.4799999999999981E-2</v>
      </c>
      <c r="M55" s="358"/>
      <c r="N55" s="535"/>
    </row>
    <row r="56" spans="3:14" ht="15.75" customHeight="1">
      <c r="D56" s="346"/>
      <c r="E56" s="346"/>
      <c r="L56" s="791">
        <f>+L11+L15+L17+L23+L33+L38</f>
        <v>7.5999999999999991E-3</v>
      </c>
    </row>
    <row r="57" spans="3:14" ht="15.75" customHeight="1"/>
    <row r="58" spans="3:14" ht="15.75" customHeight="1"/>
    <row r="59" spans="3:14" ht="15.75" customHeight="1"/>
    <row r="60" spans="3:14" ht="15.75" customHeight="1"/>
    <row r="61" spans="3:14" ht="15.75" customHeight="1"/>
    <row r="62" spans="3:14" ht="15.75" customHeight="1"/>
    <row r="63" spans="3:14" ht="15.75" customHeight="1"/>
    <row r="64" spans="3:1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sheetData>
  <protectedRanges>
    <protectedRange sqref="E23" name="Planeacion_7"/>
    <protectedRange sqref="E32" name="Planeacion_10"/>
    <protectedRange sqref="E36" name="Planeacion_14"/>
    <protectedRange sqref="K11:K13" name="Planeacion_2"/>
    <protectedRange sqref="K14:K15" name="Planeacion_3"/>
    <protectedRange sqref="K16:K18" name="Planeacion_4"/>
    <protectedRange sqref="K19" name="Planeacion_5"/>
    <protectedRange sqref="K20" name="Planeacion_6"/>
    <protectedRange sqref="K21:K23" name="Planeacion_7_1"/>
    <protectedRange sqref="K24 K26:K27" name="Planeacion_8"/>
    <protectedRange sqref="K28:K31" name="Planeacion_9"/>
    <protectedRange sqref="K32" name="Planeacion_10_1"/>
    <protectedRange sqref="K33" name="Planeacion_11"/>
    <protectedRange sqref="K34" name="Planeacion_12"/>
    <protectedRange sqref="K35" name="Planeacion_13"/>
    <protectedRange sqref="K36:K39" name="Planeacion_14_1"/>
    <protectedRange sqref="K40:K44" name="Planeacion_15"/>
    <protectedRange sqref="K45" name="Planeacion_17"/>
    <protectedRange sqref="K46:K49" name="Planeacion_18"/>
    <protectedRange sqref="K53:K54 K50:K51" name="Planeacion_19"/>
  </protectedRanges>
  <mergeCells count="8">
    <mergeCell ref="D2:N2"/>
    <mergeCell ref="H3:I5"/>
    <mergeCell ref="M9:N9"/>
    <mergeCell ref="D41:D42"/>
    <mergeCell ref="E41:E42"/>
    <mergeCell ref="F41:F42"/>
    <mergeCell ref="G41:G42"/>
    <mergeCell ref="C9:L9"/>
  </mergeCells>
  <pageMargins left="0.7" right="0.7" top="0.75" bottom="0.75" header="0" footer="0"/>
  <pageSetup paperSize="9"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5" tint="-0.249977111117893"/>
  </sheetPr>
  <dimension ref="A1:Y1003"/>
  <sheetViews>
    <sheetView showGridLines="0" topLeftCell="G1" workbookViewId="0">
      <selection activeCell="L263" sqref="L263"/>
    </sheetView>
  </sheetViews>
  <sheetFormatPr baseColWidth="10" defaultColWidth="14.42578125" defaultRowHeight="15" customHeight="1"/>
  <cols>
    <col min="1" max="1" width="5.7109375" style="431" customWidth="1"/>
    <col min="2" max="2" width="3.7109375" style="431" customWidth="1"/>
    <col min="3" max="3" width="4" style="431" customWidth="1"/>
    <col min="4" max="4" width="5.42578125" style="449" customWidth="1"/>
    <col min="5" max="5" width="30.5703125" style="431" customWidth="1"/>
    <col min="6" max="6" width="36.42578125" style="431" customWidth="1"/>
    <col min="7" max="7" width="33" style="431" customWidth="1"/>
    <col min="8" max="8" width="14.140625" style="431" customWidth="1"/>
    <col min="9" max="9" width="23" style="431" customWidth="1"/>
    <col min="10" max="11" width="17.140625" style="431" customWidth="1"/>
    <col min="12" max="12" width="44.140625" style="431" customWidth="1"/>
    <col min="13" max="13" width="15.5703125" style="431" customWidth="1"/>
    <col min="14" max="14" width="55" style="431" customWidth="1"/>
    <col min="15" max="15" width="26.5703125" style="431" customWidth="1"/>
    <col min="16" max="16384" width="14.42578125" style="431"/>
  </cols>
  <sheetData>
    <row r="1" spans="1:25" ht="23.25" customHeight="1">
      <c r="D1" s="432"/>
      <c r="G1" s="433"/>
    </row>
    <row r="2" spans="1:25" ht="45" customHeight="1" thickBot="1">
      <c r="A2" s="434"/>
      <c r="B2" s="434"/>
      <c r="D2" s="764" t="s">
        <v>241</v>
      </c>
      <c r="E2" s="765"/>
      <c r="F2" s="765"/>
      <c r="G2" s="765"/>
      <c r="H2" s="765"/>
      <c r="I2" s="765"/>
      <c r="J2" s="765"/>
      <c r="K2" s="765"/>
      <c r="L2" s="765"/>
      <c r="M2" s="765"/>
      <c r="N2" s="765"/>
    </row>
    <row r="3" spans="1:25" ht="19.5" customHeight="1" thickBot="1">
      <c r="A3" s="434"/>
      <c r="B3" s="434"/>
      <c r="C3" s="435"/>
      <c r="D3" s="435"/>
      <c r="E3" s="367" t="s">
        <v>62</v>
      </c>
      <c r="F3" s="427">
        <f>100/17</f>
        <v>5.882352941176471</v>
      </c>
      <c r="G3" s="435"/>
      <c r="H3" s="767"/>
      <c r="I3" s="765"/>
      <c r="J3" s="435"/>
      <c r="N3" s="436" t="s">
        <v>76</v>
      </c>
      <c r="O3" s="428">
        <v>119</v>
      </c>
    </row>
    <row r="4" spans="1:25" ht="21" customHeight="1" thickBot="1">
      <c r="A4" s="434"/>
      <c r="B4" s="434"/>
      <c r="C4" s="435"/>
      <c r="D4" s="435"/>
      <c r="E4" s="367" t="s">
        <v>18</v>
      </c>
      <c r="F4" s="427">
        <f>((O4*F3)/O3)+M267</f>
        <v>5.867195254572418</v>
      </c>
      <c r="G4" s="433"/>
      <c r="H4" s="765"/>
      <c r="I4" s="765"/>
      <c r="N4" s="437" t="s">
        <v>78</v>
      </c>
      <c r="O4" s="428">
        <f>+O3-O5</f>
        <v>114</v>
      </c>
    </row>
    <row r="5" spans="1:25" ht="27.75" thickBot="1">
      <c r="A5" s="434"/>
      <c r="B5" s="434"/>
      <c r="C5" s="435"/>
      <c r="D5" s="435"/>
      <c r="E5" s="367" t="s">
        <v>19</v>
      </c>
      <c r="F5" s="429" t="str">
        <f>Resp.!J23</f>
        <v>Oficina de Control Interno</v>
      </c>
      <c r="G5" s="433"/>
      <c r="H5" s="765"/>
      <c r="I5" s="765"/>
      <c r="N5" s="438" t="s">
        <v>80</v>
      </c>
      <c r="O5" s="428">
        <v>5</v>
      </c>
    </row>
    <row r="6" spans="1:25" ht="16.5">
      <c r="D6" s="432"/>
      <c r="E6" s="591" t="s">
        <v>1168</v>
      </c>
      <c r="F6" s="586">
        <f>+F3-F4</f>
        <v>1.5157686604053033E-2</v>
      </c>
      <c r="G6" s="592"/>
      <c r="O6" s="431" t="s">
        <v>1167</v>
      </c>
      <c r="P6" s="431">
        <v>13</v>
      </c>
    </row>
    <row r="7" spans="1:25" customFormat="1" ht="19.5" hidden="1" customHeight="1">
      <c r="C7" s="766" t="s">
        <v>66</v>
      </c>
      <c r="D7" s="601"/>
      <c r="E7" s="601"/>
      <c r="F7" s="601"/>
      <c r="G7" s="601"/>
      <c r="H7" s="601"/>
      <c r="I7" s="601"/>
      <c r="J7" s="598"/>
      <c r="K7" s="727" t="s">
        <v>67</v>
      </c>
      <c r="L7" s="695"/>
      <c r="M7" s="695"/>
      <c r="N7" s="601"/>
    </row>
    <row r="8" spans="1:25" customFormat="1" ht="32.25" hidden="1" customHeight="1">
      <c r="C8" s="311" t="s">
        <v>68</v>
      </c>
      <c r="D8" s="312" t="s">
        <v>81</v>
      </c>
      <c r="E8" s="313" t="s">
        <v>70</v>
      </c>
      <c r="F8" s="313" t="s">
        <v>102</v>
      </c>
      <c r="G8" s="313" t="s">
        <v>103</v>
      </c>
      <c r="H8" s="313" t="s">
        <v>72</v>
      </c>
      <c r="I8" s="314" t="s">
        <v>19</v>
      </c>
      <c r="J8" s="315" t="s">
        <v>82</v>
      </c>
      <c r="K8" s="179" t="s">
        <v>83</v>
      </c>
      <c r="L8" s="409"/>
      <c r="M8" s="409"/>
      <c r="N8" s="181" t="s">
        <v>72</v>
      </c>
    </row>
    <row r="9" spans="1:25" customFormat="1" ht="409.5" hidden="1">
      <c r="A9" s="24"/>
      <c r="B9" s="768" t="s">
        <v>84</v>
      </c>
      <c r="C9" s="174">
        <v>1</v>
      </c>
      <c r="D9" s="198" t="s">
        <v>288</v>
      </c>
      <c r="E9" s="198"/>
      <c r="F9" s="209"/>
      <c r="G9" s="317">
        <v>95</v>
      </c>
      <c r="H9" s="198"/>
      <c r="I9" s="209" t="s">
        <v>291</v>
      </c>
      <c r="J9" s="127">
        <f t="shared" ref="J9:J40" si="0">$F$3/$O$3</f>
        <v>4.9431537320810681E-2</v>
      </c>
      <c r="K9" s="132"/>
      <c r="L9" s="254"/>
      <c r="M9" s="254"/>
      <c r="N9" s="125"/>
      <c r="O9" s="24"/>
      <c r="P9" s="24"/>
      <c r="Q9" s="24"/>
      <c r="R9" s="24"/>
      <c r="S9" s="24"/>
      <c r="T9" s="24"/>
      <c r="U9" s="24"/>
      <c r="V9" s="24"/>
      <c r="W9" s="24"/>
      <c r="X9" s="24"/>
      <c r="Y9" s="24"/>
    </row>
    <row r="10" spans="1:25" customFormat="1" ht="409.5" hidden="1">
      <c r="A10" s="24"/>
      <c r="B10" s="628"/>
      <c r="C10" s="139">
        <v>2</v>
      </c>
      <c r="D10" s="200" t="s">
        <v>294</v>
      </c>
      <c r="E10" s="128"/>
      <c r="F10" s="128"/>
      <c r="G10" s="128">
        <v>85</v>
      </c>
      <c r="H10" s="136"/>
      <c r="I10" s="240" t="s">
        <v>295</v>
      </c>
      <c r="J10" s="148">
        <f t="shared" si="0"/>
        <v>4.9431537320810681E-2</v>
      </c>
      <c r="K10" s="236"/>
      <c r="L10" s="260"/>
      <c r="M10" s="260"/>
      <c r="N10" s="128"/>
      <c r="O10" s="24"/>
      <c r="P10" s="24"/>
      <c r="Q10" s="24"/>
      <c r="R10" s="24"/>
      <c r="S10" s="24"/>
      <c r="T10" s="24"/>
      <c r="U10" s="24"/>
      <c r="V10" s="24"/>
      <c r="W10" s="24"/>
      <c r="X10" s="24"/>
      <c r="Y10" s="24"/>
    </row>
    <row r="11" spans="1:25" customFormat="1" ht="409.5" hidden="1">
      <c r="A11" s="24"/>
      <c r="B11" s="628"/>
      <c r="C11" s="139">
        <v>3</v>
      </c>
      <c r="D11" s="200" t="s">
        <v>296</v>
      </c>
      <c r="E11" s="117"/>
      <c r="F11" s="117"/>
      <c r="G11" s="143">
        <v>92</v>
      </c>
      <c r="H11" s="117"/>
      <c r="I11" s="321" t="s">
        <v>295</v>
      </c>
      <c r="J11" s="148">
        <f t="shared" si="0"/>
        <v>4.9431537320810681E-2</v>
      </c>
      <c r="K11" s="322"/>
      <c r="L11" s="424"/>
      <c r="M11" s="424"/>
      <c r="N11" s="117"/>
      <c r="O11" s="24"/>
      <c r="P11" s="24"/>
      <c r="Q11" s="24"/>
      <c r="R11" s="24"/>
      <c r="S11" s="24"/>
      <c r="T11" s="24"/>
      <c r="U11" s="24"/>
      <c r="V11" s="24"/>
      <c r="W11" s="24"/>
      <c r="X11" s="24"/>
      <c r="Y11" s="24"/>
    </row>
    <row r="12" spans="1:25" customFormat="1" ht="395.25" hidden="1">
      <c r="A12" s="24"/>
      <c r="B12" s="628"/>
      <c r="C12" s="139">
        <v>4</v>
      </c>
      <c r="D12" s="200" t="s">
        <v>297</v>
      </c>
      <c r="E12" s="142"/>
      <c r="F12" s="142"/>
      <c r="G12" s="323">
        <v>90</v>
      </c>
      <c r="H12" s="142"/>
      <c r="I12" s="117" t="s">
        <v>291</v>
      </c>
      <c r="J12" s="148">
        <f t="shared" si="0"/>
        <v>4.9431537320810681E-2</v>
      </c>
      <c r="K12" s="141"/>
      <c r="L12" s="425"/>
      <c r="M12" s="425"/>
      <c r="N12" s="142"/>
      <c r="O12" s="24"/>
      <c r="P12" s="24"/>
      <c r="Q12" s="24"/>
      <c r="R12" s="24"/>
      <c r="S12" s="24"/>
      <c r="T12" s="24"/>
      <c r="U12" s="24"/>
      <c r="V12" s="24"/>
      <c r="W12" s="24"/>
      <c r="X12" s="24"/>
      <c r="Y12" s="24"/>
    </row>
    <row r="13" spans="1:25" customFormat="1" ht="267.75" hidden="1">
      <c r="A13" s="24"/>
      <c r="B13" s="628"/>
      <c r="C13" s="139">
        <v>5</v>
      </c>
      <c r="D13" s="200" t="s">
        <v>302</v>
      </c>
      <c r="E13" s="142"/>
      <c r="F13" s="142"/>
      <c r="G13" s="323">
        <v>85</v>
      </c>
      <c r="H13" s="142"/>
      <c r="I13" s="117" t="s">
        <v>295</v>
      </c>
      <c r="J13" s="148">
        <f t="shared" si="0"/>
        <v>4.9431537320810681E-2</v>
      </c>
      <c r="K13" s="141"/>
      <c r="L13" s="425"/>
      <c r="M13" s="425"/>
      <c r="N13" s="142"/>
      <c r="O13" s="24"/>
      <c r="P13" s="24"/>
      <c r="Q13" s="24"/>
      <c r="R13" s="24"/>
      <c r="S13" s="24"/>
      <c r="T13" s="24"/>
      <c r="U13" s="24"/>
      <c r="V13" s="24"/>
      <c r="W13" s="24"/>
      <c r="X13" s="24"/>
      <c r="Y13" s="24"/>
    </row>
    <row r="14" spans="1:25" customFormat="1" ht="267.75" hidden="1">
      <c r="A14" s="24"/>
      <c r="B14" s="628"/>
      <c r="C14" s="139">
        <v>6</v>
      </c>
      <c r="D14" s="200" t="s">
        <v>304</v>
      </c>
      <c r="E14" s="142"/>
      <c r="F14" s="142"/>
      <c r="G14" s="323">
        <v>90</v>
      </c>
      <c r="H14" s="142"/>
      <c r="I14" s="117" t="s">
        <v>291</v>
      </c>
      <c r="J14" s="148">
        <f t="shared" si="0"/>
        <v>4.9431537320810681E-2</v>
      </c>
      <c r="K14" s="141"/>
      <c r="L14" s="425"/>
      <c r="M14" s="425"/>
      <c r="N14" s="142"/>
      <c r="O14" s="24"/>
      <c r="P14" s="24"/>
      <c r="Q14" s="24"/>
      <c r="R14" s="24"/>
      <c r="S14" s="24"/>
      <c r="T14" s="24"/>
      <c r="U14" s="24"/>
      <c r="V14" s="24"/>
      <c r="W14" s="24"/>
      <c r="X14" s="24"/>
      <c r="Y14" s="24"/>
    </row>
    <row r="15" spans="1:25" customFormat="1" ht="178.5" hidden="1">
      <c r="A15" s="24"/>
      <c r="B15" s="628"/>
      <c r="C15" s="139">
        <v>7</v>
      </c>
      <c r="D15" s="200" t="s">
        <v>307</v>
      </c>
      <c r="E15" s="142"/>
      <c r="F15" s="142"/>
      <c r="G15" s="323">
        <v>90</v>
      </c>
      <c r="H15" s="142"/>
      <c r="I15" s="117" t="s">
        <v>308</v>
      </c>
      <c r="J15" s="148">
        <f t="shared" si="0"/>
        <v>4.9431537320810681E-2</v>
      </c>
      <c r="K15" s="141"/>
      <c r="L15" s="425"/>
      <c r="M15" s="425"/>
      <c r="N15" s="142"/>
      <c r="O15" s="24"/>
      <c r="P15" s="24"/>
      <c r="Q15" s="24"/>
      <c r="R15" s="24"/>
      <c r="S15" s="24"/>
      <c r="T15" s="24"/>
      <c r="U15" s="24"/>
      <c r="V15" s="24"/>
      <c r="W15" s="24"/>
      <c r="X15" s="24"/>
      <c r="Y15" s="24"/>
    </row>
    <row r="16" spans="1:25" customFormat="1" ht="409.5" hidden="1">
      <c r="A16" s="24"/>
      <c r="B16" s="628"/>
      <c r="C16" s="139">
        <v>8</v>
      </c>
      <c r="D16" s="200" t="s">
        <v>310</v>
      </c>
      <c r="E16" s="142"/>
      <c r="F16" s="142"/>
      <c r="G16" s="323">
        <v>92</v>
      </c>
      <c r="H16" s="142"/>
      <c r="I16" s="117" t="s">
        <v>311</v>
      </c>
      <c r="J16" s="148">
        <f t="shared" si="0"/>
        <v>4.9431537320810681E-2</v>
      </c>
      <c r="K16" s="141"/>
      <c r="L16" s="425"/>
      <c r="M16" s="425"/>
      <c r="N16" s="142"/>
      <c r="O16" s="24"/>
      <c r="P16" s="24"/>
      <c r="Q16" s="24"/>
      <c r="R16" s="24"/>
      <c r="S16" s="24"/>
      <c r="T16" s="24"/>
      <c r="U16" s="24"/>
      <c r="V16" s="24"/>
      <c r="W16" s="24"/>
      <c r="X16" s="24"/>
      <c r="Y16" s="24"/>
    </row>
    <row r="17" spans="1:25" customFormat="1" ht="255" hidden="1">
      <c r="A17" s="24"/>
      <c r="B17" s="628"/>
      <c r="C17" s="139">
        <v>9</v>
      </c>
      <c r="D17" s="200" t="s">
        <v>313</v>
      </c>
      <c r="E17" s="142"/>
      <c r="F17" s="142"/>
      <c r="G17" s="323">
        <v>83</v>
      </c>
      <c r="H17" s="142"/>
      <c r="I17" s="117" t="s">
        <v>291</v>
      </c>
      <c r="J17" s="148">
        <f t="shared" si="0"/>
        <v>4.9431537320810681E-2</v>
      </c>
      <c r="K17" s="141"/>
      <c r="L17" s="425"/>
      <c r="M17" s="425"/>
      <c r="N17" s="142"/>
      <c r="O17" s="24"/>
      <c r="P17" s="24"/>
      <c r="Q17" s="24"/>
      <c r="R17" s="24"/>
      <c r="S17" s="24"/>
      <c r="T17" s="24"/>
      <c r="U17" s="24"/>
      <c r="V17" s="24"/>
      <c r="W17" s="24"/>
      <c r="X17" s="24"/>
      <c r="Y17" s="24"/>
    </row>
    <row r="18" spans="1:25" customFormat="1" ht="409.5" hidden="1">
      <c r="A18" s="24"/>
      <c r="B18" s="628"/>
      <c r="C18" s="139">
        <v>10</v>
      </c>
      <c r="D18" s="200" t="s">
        <v>316</v>
      </c>
      <c r="E18" s="117" t="s">
        <v>317</v>
      </c>
      <c r="F18" s="117" t="s">
        <v>318</v>
      </c>
      <c r="G18" s="323">
        <v>82</v>
      </c>
      <c r="H18" s="117" t="s">
        <v>319</v>
      </c>
      <c r="I18" s="117" t="s">
        <v>291</v>
      </c>
      <c r="J18" s="148">
        <f t="shared" si="0"/>
        <v>4.9431537320810681E-2</v>
      </c>
      <c r="K18" s="141"/>
      <c r="L18" s="425"/>
      <c r="M18" s="425"/>
      <c r="N18" s="142"/>
      <c r="O18" s="24"/>
      <c r="P18" s="24"/>
      <c r="Q18" s="24"/>
      <c r="R18" s="24"/>
      <c r="S18" s="24"/>
      <c r="T18" s="24"/>
      <c r="U18" s="24"/>
      <c r="V18" s="24"/>
      <c r="W18" s="24"/>
      <c r="X18" s="24"/>
      <c r="Y18" s="24"/>
    </row>
    <row r="19" spans="1:25" customFormat="1" ht="408" hidden="1">
      <c r="A19" s="24"/>
      <c r="B19" s="628"/>
      <c r="C19" s="139">
        <v>11</v>
      </c>
      <c r="D19" s="200" t="s">
        <v>321</v>
      </c>
      <c r="E19" s="117" t="s">
        <v>322</v>
      </c>
      <c r="F19" s="117" t="s">
        <v>324</v>
      </c>
      <c r="G19" s="323">
        <v>90</v>
      </c>
      <c r="H19" s="142"/>
      <c r="I19" s="321" t="s">
        <v>291</v>
      </c>
      <c r="J19" s="148">
        <f t="shared" si="0"/>
        <v>4.9431537320810681E-2</v>
      </c>
      <c r="K19" s="322"/>
      <c r="L19" s="424"/>
      <c r="M19" s="424"/>
      <c r="N19" s="142"/>
      <c r="O19" s="24"/>
      <c r="P19" s="24"/>
      <c r="Q19" s="24"/>
      <c r="R19" s="24"/>
      <c r="S19" s="24"/>
      <c r="T19" s="24"/>
      <c r="U19" s="24"/>
      <c r="V19" s="24"/>
      <c r="W19" s="24"/>
      <c r="X19" s="24"/>
      <c r="Y19" s="24"/>
    </row>
    <row r="20" spans="1:25" customFormat="1" ht="409.5" hidden="1">
      <c r="A20" s="24"/>
      <c r="B20" s="628"/>
      <c r="C20" s="139">
        <v>12</v>
      </c>
      <c r="D20" s="200" t="s">
        <v>326</v>
      </c>
      <c r="E20" s="142"/>
      <c r="F20" s="142"/>
      <c r="G20" s="323">
        <v>90</v>
      </c>
      <c r="H20" s="142"/>
      <c r="I20" s="117" t="s">
        <v>13</v>
      </c>
      <c r="J20" s="148">
        <f t="shared" si="0"/>
        <v>4.9431537320810681E-2</v>
      </c>
      <c r="K20" s="141"/>
      <c r="L20" s="425"/>
      <c r="M20" s="425"/>
      <c r="N20" s="142"/>
      <c r="O20" s="24"/>
      <c r="P20" s="24"/>
      <c r="Q20" s="24"/>
      <c r="R20" s="24"/>
      <c r="S20" s="24"/>
      <c r="T20" s="24"/>
      <c r="U20" s="24"/>
      <c r="V20" s="24"/>
      <c r="W20" s="24"/>
      <c r="X20" s="24"/>
      <c r="Y20" s="24"/>
    </row>
    <row r="21" spans="1:25" customFormat="1" ht="409.5" hidden="1">
      <c r="A21" s="24"/>
      <c r="B21" s="628"/>
      <c r="C21" s="139">
        <v>13</v>
      </c>
      <c r="D21" s="200" t="s">
        <v>329</v>
      </c>
      <c r="E21" s="142"/>
      <c r="F21" s="142"/>
      <c r="G21" s="323">
        <v>89</v>
      </c>
      <c r="H21" s="142"/>
      <c r="I21" s="117" t="s">
        <v>291</v>
      </c>
      <c r="J21" s="148">
        <f t="shared" si="0"/>
        <v>4.9431537320810681E-2</v>
      </c>
      <c r="K21" s="141"/>
      <c r="L21" s="425"/>
      <c r="M21" s="425"/>
      <c r="N21" s="142"/>
      <c r="O21" s="24"/>
      <c r="P21" s="24"/>
      <c r="Q21" s="24"/>
      <c r="R21" s="24"/>
      <c r="S21" s="24"/>
      <c r="T21" s="24"/>
      <c r="U21" s="24"/>
      <c r="V21" s="24"/>
      <c r="W21" s="24"/>
      <c r="X21" s="24"/>
      <c r="Y21" s="24"/>
    </row>
    <row r="22" spans="1:25" customFormat="1" ht="306" hidden="1">
      <c r="A22" s="24"/>
      <c r="B22" s="628"/>
      <c r="C22" s="139">
        <v>14</v>
      </c>
      <c r="D22" s="200" t="s">
        <v>331</v>
      </c>
      <c r="E22" s="142"/>
      <c r="F22" s="142"/>
      <c r="G22" s="323">
        <v>94</v>
      </c>
      <c r="H22" s="142"/>
      <c r="I22" s="117" t="s">
        <v>291</v>
      </c>
      <c r="J22" s="148">
        <f t="shared" si="0"/>
        <v>4.9431537320810681E-2</v>
      </c>
      <c r="K22" s="141"/>
      <c r="L22" s="425"/>
      <c r="M22" s="425"/>
      <c r="N22" s="142"/>
      <c r="O22" s="24"/>
      <c r="P22" s="24"/>
      <c r="Q22" s="24"/>
      <c r="R22" s="24"/>
      <c r="S22" s="24"/>
      <c r="T22" s="24"/>
      <c r="U22" s="24"/>
      <c r="V22" s="24"/>
      <c r="W22" s="24"/>
      <c r="X22" s="24"/>
      <c r="Y22" s="24"/>
    </row>
    <row r="23" spans="1:25" customFormat="1" ht="267.75" hidden="1">
      <c r="A23" s="24"/>
      <c r="B23" s="628"/>
      <c r="C23" s="139">
        <v>15</v>
      </c>
      <c r="D23" s="200" t="s">
        <v>333</v>
      </c>
      <c r="E23" s="142"/>
      <c r="F23" s="142"/>
      <c r="G23" s="323">
        <v>92</v>
      </c>
      <c r="H23" s="142"/>
      <c r="I23" s="117" t="s">
        <v>291</v>
      </c>
      <c r="J23" s="148">
        <f t="shared" si="0"/>
        <v>4.9431537320810681E-2</v>
      </c>
      <c r="K23" s="141"/>
      <c r="L23" s="425"/>
      <c r="M23" s="425"/>
      <c r="N23" s="142"/>
      <c r="O23" s="24"/>
      <c r="P23" s="24"/>
      <c r="Q23" s="24"/>
      <c r="R23" s="24"/>
      <c r="S23" s="24"/>
      <c r="T23" s="24"/>
      <c r="U23" s="24"/>
      <c r="V23" s="24"/>
      <c r="W23" s="24"/>
      <c r="X23" s="24"/>
      <c r="Y23" s="24"/>
    </row>
    <row r="24" spans="1:25" customFormat="1" ht="409.5" hidden="1">
      <c r="A24" s="24"/>
      <c r="B24" s="628"/>
      <c r="C24" s="139">
        <v>16</v>
      </c>
      <c r="D24" s="200" t="s">
        <v>337</v>
      </c>
      <c r="E24" s="142"/>
      <c r="F24" s="142"/>
      <c r="G24" s="323">
        <v>92</v>
      </c>
      <c r="H24" s="142"/>
      <c r="I24" s="117" t="s">
        <v>291</v>
      </c>
      <c r="J24" s="148">
        <f t="shared" si="0"/>
        <v>4.9431537320810681E-2</v>
      </c>
      <c r="K24" s="141"/>
      <c r="L24" s="425"/>
      <c r="M24" s="425"/>
      <c r="N24" s="142"/>
      <c r="O24" s="24"/>
      <c r="P24" s="24"/>
      <c r="Q24" s="24"/>
      <c r="R24" s="24"/>
      <c r="S24" s="24"/>
      <c r="T24" s="24"/>
      <c r="U24" s="24"/>
      <c r="V24" s="24"/>
      <c r="W24" s="24"/>
      <c r="X24" s="24"/>
      <c r="Y24" s="24"/>
    </row>
    <row r="25" spans="1:25" customFormat="1" ht="409.5" hidden="1">
      <c r="A25" s="24"/>
      <c r="B25" s="628"/>
      <c r="C25" s="139">
        <v>17</v>
      </c>
      <c r="D25" s="200" t="s">
        <v>340</v>
      </c>
      <c r="E25" s="142"/>
      <c r="F25" s="142"/>
      <c r="G25" s="323">
        <v>88</v>
      </c>
      <c r="H25" s="142"/>
      <c r="I25" s="117" t="s">
        <v>13</v>
      </c>
      <c r="J25" s="148">
        <f t="shared" si="0"/>
        <v>4.9431537320810681E-2</v>
      </c>
      <c r="K25" s="322"/>
      <c r="L25" s="424"/>
      <c r="M25" s="424"/>
      <c r="N25" s="142"/>
      <c r="O25" s="24"/>
      <c r="P25" s="24"/>
      <c r="Q25" s="24"/>
      <c r="R25" s="24"/>
      <c r="S25" s="24"/>
      <c r="T25" s="24"/>
      <c r="U25" s="24"/>
      <c r="V25" s="24"/>
      <c r="W25" s="24"/>
      <c r="X25" s="24"/>
      <c r="Y25" s="24"/>
    </row>
    <row r="26" spans="1:25" customFormat="1" ht="344.25" hidden="1">
      <c r="A26" s="24"/>
      <c r="B26" s="628"/>
      <c r="C26" s="139">
        <v>18</v>
      </c>
      <c r="D26" s="200" t="s">
        <v>343</v>
      </c>
      <c r="E26" s="142"/>
      <c r="F26" s="142"/>
      <c r="G26" s="323">
        <v>95</v>
      </c>
      <c r="H26" s="142"/>
      <c r="I26" s="117" t="s">
        <v>13</v>
      </c>
      <c r="J26" s="148">
        <f t="shared" si="0"/>
        <v>4.9431537320810681E-2</v>
      </c>
      <c r="K26" s="141"/>
      <c r="L26" s="425"/>
      <c r="M26" s="425"/>
      <c r="N26" s="142"/>
      <c r="O26" s="24"/>
      <c r="P26" s="24"/>
      <c r="Q26" s="24"/>
      <c r="R26" s="24"/>
      <c r="S26" s="24"/>
      <c r="T26" s="24"/>
      <c r="U26" s="24"/>
      <c r="V26" s="24"/>
      <c r="W26" s="24"/>
      <c r="X26" s="24"/>
      <c r="Y26" s="24"/>
    </row>
    <row r="27" spans="1:25" customFormat="1" ht="409.5" hidden="1">
      <c r="A27" s="24"/>
      <c r="B27" s="628"/>
      <c r="C27" s="139">
        <v>19</v>
      </c>
      <c r="D27" s="200" t="s">
        <v>346</v>
      </c>
      <c r="E27" s="142"/>
      <c r="F27" s="142"/>
      <c r="G27" s="323">
        <v>85</v>
      </c>
      <c r="H27" s="142"/>
      <c r="I27" s="117" t="s">
        <v>291</v>
      </c>
      <c r="J27" s="148">
        <f t="shared" si="0"/>
        <v>4.9431537320810681E-2</v>
      </c>
      <c r="K27" s="141"/>
      <c r="L27" s="425"/>
      <c r="M27" s="425"/>
      <c r="N27" s="142"/>
      <c r="O27" s="24"/>
      <c r="P27" s="24"/>
      <c r="Q27" s="24"/>
      <c r="R27" s="24"/>
      <c r="S27" s="24"/>
      <c r="T27" s="24"/>
      <c r="U27" s="24"/>
      <c r="V27" s="24"/>
      <c r="W27" s="24"/>
      <c r="X27" s="24"/>
      <c r="Y27" s="24"/>
    </row>
    <row r="28" spans="1:25" customFormat="1" ht="409.5" hidden="1">
      <c r="A28" s="24"/>
      <c r="B28" s="628"/>
      <c r="C28" s="139">
        <v>20</v>
      </c>
      <c r="D28" s="200" t="s">
        <v>348</v>
      </c>
      <c r="E28" s="142"/>
      <c r="F28" s="142"/>
      <c r="G28" s="323">
        <v>95</v>
      </c>
      <c r="H28" s="142"/>
      <c r="I28" s="117" t="s">
        <v>291</v>
      </c>
      <c r="J28" s="148">
        <f t="shared" si="0"/>
        <v>4.9431537320810681E-2</v>
      </c>
      <c r="K28" s="141"/>
      <c r="L28" s="425"/>
      <c r="M28" s="425"/>
      <c r="N28" s="142"/>
      <c r="O28" s="24"/>
      <c r="P28" s="24"/>
      <c r="Q28" s="24"/>
      <c r="R28" s="24"/>
      <c r="S28" s="24"/>
      <c r="T28" s="24"/>
      <c r="U28" s="24"/>
      <c r="V28" s="24"/>
      <c r="W28" s="24"/>
      <c r="X28" s="24"/>
      <c r="Y28" s="24"/>
    </row>
    <row r="29" spans="1:25" customFormat="1" ht="409.5" hidden="1">
      <c r="A29" s="24"/>
      <c r="B29" s="628"/>
      <c r="C29" s="139">
        <v>21</v>
      </c>
      <c r="D29" s="200" t="s">
        <v>350</v>
      </c>
      <c r="E29" s="142"/>
      <c r="F29" s="142"/>
      <c r="G29" s="323">
        <v>80</v>
      </c>
      <c r="H29" s="142"/>
      <c r="I29" s="117" t="s">
        <v>351</v>
      </c>
      <c r="J29" s="148">
        <f t="shared" si="0"/>
        <v>4.9431537320810681E-2</v>
      </c>
      <c r="K29" s="141"/>
      <c r="L29" s="425"/>
      <c r="M29" s="425"/>
      <c r="N29" s="142"/>
      <c r="O29" s="24"/>
      <c r="P29" s="24"/>
      <c r="Q29" s="24"/>
      <c r="R29" s="24"/>
      <c r="S29" s="24"/>
      <c r="T29" s="24"/>
      <c r="U29" s="24"/>
      <c r="V29" s="24"/>
      <c r="W29" s="24"/>
      <c r="X29" s="24"/>
      <c r="Y29" s="24"/>
    </row>
    <row r="30" spans="1:25" customFormat="1" ht="409.5" hidden="1">
      <c r="A30" s="24"/>
      <c r="B30" s="628"/>
      <c r="C30" s="139">
        <v>22</v>
      </c>
      <c r="D30" s="200" t="s">
        <v>354</v>
      </c>
      <c r="E30" s="142"/>
      <c r="F30" s="142"/>
      <c r="G30" s="323">
        <v>95</v>
      </c>
      <c r="H30" s="142"/>
      <c r="I30" s="321" t="s">
        <v>351</v>
      </c>
      <c r="J30" s="148">
        <f t="shared" si="0"/>
        <v>4.9431537320810681E-2</v>
      </c>
      <c r="K30" s="322"/>
      <c r="L30" s="424"/>
      <c r="M30" s="424"/>
      <c r="N30" s="142"/>
      <c r="O30" s="24"/>
      <c r="P30" s="24"/>
      <c r="Q30" s="24"/>
      <c r="R30" s="24"/>
      <c r="S30" s="24"/>
      <c r="T30" s="24"/>
      <c r="U30" s="24"/>
      <c r="V30" s="24"/>
      <c r="W30" s="24"/>
      <c r="X30" s="24"/>
      <c r="Y30" s="24"/>
    </row>
    <row r="31" spans="1:25" customFormat="1" ht="409.5" hidden="1">
      <c r="A31" s="24"/>
      <c r="B31" s="628"/>
      <c r="C31" s="139">
        <v>23</v>
      </c>
      <c r="D31" s="200" t="s">
        <v>357</v>
      </c>
      <c r="E31" s="142"/>
      <c r="F31" s="142"/>
      <c r="G31" s="323">
        <v>89</v>
      </c>
      <c r="H31" s="142"/>
      <c r="I31" s="117" t="s">
        <v>351</v>
      </c>
      <c r="J31" s="148">
        <f t="shared" si="0"/>
        <v>4.9431537320810681E-2</v>
      </c>
      <c r="K31" s="141"/>
      <c r="L31" s="425"/>
      <c r="M31" s="425"/>
      <c r="N31" s="142"/>
      <c r="O31" s="24"/>
      <c r="P31" s="24"/>
      <c r="Q31" s="24"/>
      <c r="R31" s="24"/>
      <c r="S31" s="24"/>
      <c r="T31" s="24"/>
      <c r="U31" s="24"/>
      <c r="V31" s="24"/>
      <c r="W31" s="24"/>
      <c r="X31" s="24"/>
      <c r="Y31" s="24"/>
    </row>
    <row r="32" spans="1:25" customFormat="1" ht="267.75" hidden="1">
      <c r="A32" s="24"/>
      <c r="B32" s="628"/>
      <c r="C32" s="139">
        <v>24</v>
      </c>
      <c r="D32" s="200" t="s">
        <v>360</v>
      </c>
      <c r="E32" s="142"/>
      <c r="F32" s="142"/>
      <c r="G32" s="323">
        <v>95</v>
      </c>
      <c r="H32" s="142"/>
      <c r="I32" s="117" t="s">
        <v>351</v>
      </c>
      <c r="J32" s="148">
        <f t="shared" si="0"/>
        <v>4.9431537320810681E-2</v>
      </c>
      <c r="K32" s="141"/>
      <c r="L32" s="425"/>
      <c r="M32" s="425"/>
      <c r="N32" s="142"/>
      <c r="O32" s="24"/>
      <c r="P32" s="24"/>
      <c r="Q32" s="24"/>
      <c r="R32" s="24"/>
      <c r="S32" s="24"/>
      <c r="T32" s="24"/>
      <c r="U32" s="24"/>
      <c r="V32" s="24"/>
      <c r="W32" s="24"/>
      <c r="X32" s="24"/>
      <c r="Y32" s="24"/>
    </row>
    <row r="33" spans="1:25" customFormat="1" ht="293.25" hidden="1">
      <c r="A33" s="24"/>
      <c r="B33" s="628"/>
      <c r="C33" s="139">
        <v>25</v>
      </c>
      <c r="D33" s="200" t="s">
        <v>363</v>
      </c>
      <c r="E33" s="142"/>
      <c r="F33" s="142"/>
      <c r="G33" s="323">
        <v>95</v>
      </c>
      <c r="H33" s="142"/>
      <c r="I33" s="117" t="s">
        <v>351</v>
      </c>
      <c r="J33" s="148">
        <f t="shared" si="0"/>
        <v>4.9431537320810681E-2</v>
      </c>
      <c r="K33" s="141"/>
      <c r="L33" s="425"/>
      <c r="M33" s="425"/>
      <c r="N33" s="142"/>
      <c r="O33" s="24"/>
      <c r="P33" s="24"/>
      <c r="Q33" s="24"/>
      <c r="R33" s="24"/>
      <c r="S33" s="24"/>
      <c r="T33" s="24"/>
      <c r="U33" s="24"/>
      <c r="V33" s="24"/>
      <c r="W33" s="24"/>
      <c r="X33" s="24"/>
      <c r="Y33" s="24"/>
    </row>
    <row r="34" spans="1:25" customFormat="1" ht="216.75" hidden="1">
      <c r="A34" s="24"/>
      <c r="B34" s="628"/>
      <c r="C34" s="139">
        <v>26</v>
      </c>
      <c r="D34" s="200" t="s">
        <v>366</v>
      </c>
      <c r="E34" s="142"/>
      <c r="F34" s="142"/>
      <c r="G34" s="323">
        <v>85</v>
      </c>
      <c r="H34" s="142"/>
      <c r="I34" s="117" t="s">
        <v>13</v>
      </c>
      <c r="J34" s="148">
        <f t="shared" si="0"/>
        <v>4.9431537320810681E-2</v>
      </c>
      <c r="K34" s="141"/>
      <c r="L34" s="425"/>
      <c r="M34" s="425"/>
      <c r="N34" s="142"/>
      <c r="O34" s="24"/>
      <c r="P34" s="24"/>
      <c r="Q34" s="24"/>
      <c r="R34" s="24"/>
      <c r="S34" s="24"/>
      <c r="T34" s="24"/>
      <c r="U34" s="24"/>
      <c r="V34" s="24"/>
      <c r="W34" s="24"/>
      <c r="X34" s="24"/>
      <c r="Y34" s="24"/>
    </row>
    <row r="35" spans="1:25" customFormat="1" ht="255" hidden="1">
      <c r="A35" s="24"/>
      <c r="B35" s="628"/>
      <c r="C35" s="139">
        <v>27</v>
      </c>
      <c r="D35" s="200" t="s">
        <v>369</v>
      </c>
      <c r="E35" s="142"/>
      <c r="F35" s="142"/>
      <c r="G35" s="323">
        <v>85</v>
      </c>
      <c r="H35" s="142"/>
      <c r="I35" s="117" t="s">
        <v>13</v>
      </c>
      <c r="J35" s="148">
        <f t="shared" si="0"/>
        <v>4.9431537320810681E-2</v>
      </c>
      <c r="K35" s="141"/>
      <c r="L35" s="425"/>
      <c r="M35" s="425"/>
      <c r="N35" s="142"/>
      <c r="O35" s="24"/>
      <c r="P35" s="24"/>
      <c r="Q35" s="24"/>
      <c r="R35" s="24"/>
      <c r="S35" s="24"/>
      <c r="T35" s="24"/>
      <c r="U35" s="24"/>
      <c r="V35" s="24"/>
      <c r="W35" s="24"/>
      <c r="X35" s="24"/>
      <c r="Y35" s="24"/>
    </row>
    <row r="36" spans="1:25" customFormat="1" ht="255" hidden="1">
      <c r="A36" s="24"/>
      <c r="B36" s="628"/>
      <c r="C36" s="139">
        <v>28</v>
      </c>
      <c r="D36" s="200" t="s">
        <v>372</v>
      </c>
      <c r="E36" s="142"/>
      <c r="F36" s="142"/>
      <c r="G36" s="323">
        <v>85</v>
      </c>
      <c r="H36" s="142"/>
      <c r="I36" s="117" t="s">
        <v>13</v>
      </c>
      <c r="J36" s="148">
        <f t="shared" si="0"/>
        <v>4.9431537320810681E-2</v>
      </c>
      <c r="K36" s="141"/>
      <c r="L36" s="425"/>
      <c r="M36" s="425"/>
      <c r="N36" s="142"/>
      <c r="O36" s="24"/>
      <c r="P36" s="24"/>
      <c r="Q36" s="24"/>
      <c r="R36" s="24"/>
      <c r="S36" s="24"/>
      <c r="T36" s="24"/>
      <c r="U36" s="24"/>
      <c r="V36" s="24"/>
      <c r="W36" s="24"/>
      <c r="X36" s="24"/>
      <c r="Y36" s="24"/>
    </row>
    <row r="37" spans="1:25" customFormat="1" ht="293.25" hidden="1">
      <c r="A37" s="24"/>
      <c r="B37" s="628"/>
      <c r="C37" s="139">
        <v>29</v>
      </c>
      <c r="D37" s="200" t="s">
        <v>375</v>
      </c>
      <c r="E37" s="142"/>
      <c r="F37" s="142"/>
      <c r="G37" s="323">
        <v>89</v>
      </c>
      <c r="H37" s="142"/>
      <c r="I37" s="117" t="s">
        <v>13</v>
      </c>
      <c r="J37" s="148">
        <f t="shared" si="0"/>
        <v>4.9431537320810681E-2</v>
      </c>
      <c r="K37" s="322"/>
      <c r="L37" s="424"/>
      <c r="M37" s="424"/>
      <c r="N37" s="142"/>
      <c r="O37" s="24"/>
      <c r="P37" s="24"/>
      <c r="Q37" s="24"/>
      <c r="R37" s="24"/>
      <c r="S37" s="24"/>
      <c r="T37" s="24"/>
      <c r="U37" s="24"/>
      <c r="V37" s="24"/>
      <c r="W37" s="24"/>
      <c r="X37" s="24"/>
      <c r="Y37" s="24"/>
    </row>
    <row r="38" spans="1:25" customFormat="1" ht="409.5" hidden="1">
      <c r="A38" s="24"/>
      <c r="B38" s="628"/>
      <c r="C38" s="139">
        <v>30</v>
      </c>
      <c r="D38" s="200" t="s">
        <v>378</v>
      </c>
      <c r="E38" s="142"/>
      <c r="F38" s="142"/>
      <c r="G38" s="142">
        <v>90</v>
      </c>
      <c r="H38" s="142"/>
      <c r="I38" s="117" t="s">
        <v>13</v>
      </c>
      <c r="J38" s="148">
        <f t="shared" si="0"/>
        <v>4.9431537320810681E-2</v>
      </c>
      <c r="K38" s="141"/>
      <c r="L38" s="425"/>
      <c r="M38" s="425"/>
      <c r="N38" s="142"/>
      <c r="O38" s="24"/>
      <c r="P38" s="24"/>
      <c r="Q38" s="24"/>
      <c r="R38" s="24"/>
      <c r="S38" s="24"/>
      <c r="T38" s="24"/>
      <c r="U38" s="24"/>
      <c r="V38" s="24"/>
      <c r="W38" s="24"/>
      <c r="X38" s="24"/>
      <c r="Y38" s="24"/>
    </row>
    <row r="39" spans="1:25" customFormat="1" ht="306" hidden="1">
      <c r="A39" s="24"/>
      <c r="B39" s="628"/>
      <c r="C39" s="139">
        <v>31</v>
      </c>
      <c r="D39" s="200" t="s">
        <v>381</v>
      </c>
      <c r="E39" s="142"/>
      <c r="F39" s="142"/>
      <c r="G39" s="323">
        <v>90</v>
      </c>
      <c r="H39" s="142"/>
      <c r="I39" s="117" t="s">
        <v>52</v>
      </c>
      <c r="J39" s="148">
        <f t="shared" si="0"/>
        <v>4.9431537320810681E-2</v>
      </c>
      <c r="K39" s="141"/>
      <c r="L39" s="425"/>
      <c r="M39" s="425"/>
      <c r="N39" s="142"/>
      <c r="O39" s="24"/>
      <c r="P39" s="24"/>
      <c r="Q39" s="24"/>
      <c r="R39" s="24"/>
      <c r="S39" s="24"/>
      <c r="T39" s="24"/>
      <c r="U39" s="24"/>
      <c r="V39" s="24"/>
      <c r="W39" s="24"/>
      <c r="X39" s="24"/>
      <c r="Y39" s="24"/>
    </row>
    <row r="40" spans="1:25" customFormat="1" ht="140.25" hidden="1">
      <c r="A40" s="24"/>
      <c r="B40" s="628"/>
      <c r="C40" s="139">
        <v>32</v>
      </c>
      <c r="D40" s="200" t="s">
        <v>384</v>
      </c>
      <c r="E40" s="142"/>
      <c r="F40" s="142"/>
      <c r="G40" s="142">
        <v>95</v>
      </c>
      <c r="H40" s="142"/>
      <c r="I40" s="117" t="s">
        <v>52</v>
      </c>
      <c r="J40" s="148">
        <f t="shared" si="0"/>
        <v>4.9431537320810681E-2</v>
      </c>
      <c r="K40" s="141"/>
      <c r="L40" s="425"/>
      <c r="M40" s="425"/>
      <c r="N40" s="142"/>
      <c r="O40" s="24"/>
      <c r="P40" s="24"/>
      <c r="Q40" s="24"/>
      <c r="R40" s="24"/>
      <c r="S40" s="24"/>
      <c r="T40" s="24"/>
      <c r="U40" s="24"/>
      <c r="V40" s="24"/>
      <c r="W40" s="24"/>
      <c r="X40" s="24"/>
      <c r="Y40" s="24"/>
    </row>
    <row r="41" spans="1:25" customFormat="1" ht="409.5" hidden="1">
      <c r="A41" s="24"/>
      <c r="B41" s="628"/>
      <c r="C41" s="139">
        <v>33</v>
      </c>
      <c r="D41" s="200" t="s">
        <v>387</v>
      </c>
      <c r="E41" s="142"/>
      <c r="F41" s="142"/>
      <c r="G41" s="323">
        <v>90</v>
      </c>
      <c r="H41" s="142"/>
      <c r="I41" s="117" t="s">
        <v>52</v>
      </c>
      <c r="J41" s="148">
        <f t="shared" ref="J41:J72" si="1">$F$3/$O$3</f>
        <v>4.9431537320810681E-2</v>
      </c>
      <c r="K41" s="141"/>
      <c r="L41" s="425"/>
      <c r="M41" s="425"/>
      <c r="N41" s="142"/>
      <c r="O41" s="24"/>
      <c r="P41" s="24"/>
      <c r="Q41" s="24"/>
      <c r="R41" s="24"/>
      <c r="S41" s="24"/>
      <c r="T41" s="24"/>
      <c r="U41" s="24"/>
      <c r="V41" s="24"/>
      <c r="W41" s="24"/>
      <c r="X41" s="24"/>
      <c r="Y41" s="24"/>
    </row>
    <row r="42" spans="1:25" customFormat="1" ht="409.5" hidden="1">
      <c r="A42" s="24"/>
      <c r="B42" s="628"/>
      <c r="C42" s="139">
        <v>34</v>
      </c>
      <c r="D42" s="200" t="s">
        <v>390</v>
      </c>
      <c r="E42" s="142"/>
      <c r="F42" s="142"/>
      <c r="G42" s="323">
        <v>85</v>
      </c>
      <c r="H42" s="142"/>
      <c r="I42" s="117" t="s">
        <v>392</v>
      </c>
      <c r="J42" s="148">
        <f t="shared" si="1"/>
        <v>4.9431537320810681E-2</v>
      </c>
      <c r="K42" s="141"/>
      <c r="L42" s="425"/>
      <c r="M42" s="425"/>
      <c r="N42" s="142"/>
      <c r="O42" s="24"/>
      <c r="P42" s="24"/>
      <c r="Q42" s="24"/>
      <c r="R42" s="24"/>
      <c r="S42" s="24"/>
      <c r="T42" s="24"/>
      <c r="U42" s="24"/>
      <c r="V42" s="24"/>
      <c r="W42" s="24"/>
      <c r="X42" s="24"/>
      <c r="Y42" s="24"/>
    </row>
    <row r="43" spans="1:25" customFormat="1" ht="409.5" hidden="1">
      <c r="A43" s="24"/>
      <c r="B43" s="628"/>
      <c r="C43" s="139">
        <v>35</v>
      </c>
      <c r="D43" s="200" t="s">
        <v>395</v>
      </c>
      <c r="E43" s="142"/>
      <c r="F43" s="142"/>
      <c r="G43" s="323">
        <v>85</v>
      </c>
      <c r="H43" s="142"/>
      <c r="I43" s="117" t="s">
        <v>392</v>
      </c>
      <c r="J43" s="148">
        <f t="shared" si="1"/>
        <v>4.9431537320810681E-2</v>
      </c>
      <c r="K43" s="141"/>
      <c r="L43" s="425"/>
      <c r="M43" s="425"/>
      <c r="N43" s="142"/>
      <c r="O43" s="24"/>
      <c r="P43" s="24"/>
      <c r="Q43" s="24"/>
      <c r="R43" s="24"/>
      <c r="S43" s="24"/>
      <c r="T43" s="24"/>
      <c r="U43" s="24"/>
      <c r="V43" s="24"/>
      <c r="W43" s="24"/>
      <c r="X43" s="24"/>
      <c r="Y43" s="24"/>
    </row>
    <row r="44" spans="1:25" customFormat="1" ht="267.75" hidden="1">
      <c r="A44" s="24"/>
      <c r="B44" s="628"/>
      <c r="C44" s="139">
        <v>36</v>
      </c>
      <c r="D44" s="200" t="s">
        <v>398</v>
      </c>
      <c r="E44" s="142"/>
      <c r="F44" s="142"/>
      <c r="G44" s="323">
        <v>85</v>
      </c>
      <c r="H44" s="142"/>
      <c r="I44" s="117" t="s">
        <v>392</v>
      </c>
      <c r="J44" s="148">
        <f t="shared" si="1"/>
        <v>4.9431537320810681E-2</v>
      </c>
      <c r="K44" s="141"/>
      <c r="L44" s="425"/>
      <c r="M44" s="425"/>
      <c r="N44" s="142"/>
      <c r="O44" s="24"/>
      <c r="P44" s="24"/>
      <c r="Q44" s="24"/>
      <c r="R44" s="24"/>
      <c r="S44" s="24"/>
      <c r="T44" s="24"/>
      <c r="U44" s="24"/>
      <c r="V44" s="24"/>
      <c r="W44" s="24"/>
      <c r="X44" s="24"/>
      <c r="Y44" s="24"/>
    </row>
    <row r="45" spans="1:25" customFormat="1" ht="127.5" hidden="1">
      <c r="A45" s="24"/>
      <c r="B45" s="628"/>
      <c r="C45" s="139">
        <v>37</v>
      </c>
      <c r="D45" s="200" t="s">
        <v>401</v>
      </c>
      <c r="E45" s="142"/>
      <c r="F45" s="142"/>
      <c r="G45" s="323">
        <v>85</v>
      </c>
      <c r="H45" s="142"/>
      <c r="I45" s="117" t="s">
        <v>13</v>
      </c>
      <c r="J45" s="148">
        <f t="shared" si="1"/>
        <v>4.9431537320810681E-2</v>
      </c>
      <c r="K45" s="141"/>
      <c r="L45" s="425"/>
      <c r="M45" s="425"/>
      <c r="N45" s="142"/>
      <c r="O45" s="24"/>
      <c r="P45" s="24"/>
      <c r="Q45" s="24"/>
      <c r="R45" s="24"/>
      <c r="S45" s="24"/>
      <c r="T45" s="24"/>
      <c r="U45" s="24"/>
      <c r="V45" s="24"/>
      <c r="W45" s="24"/>
      <c r="X45" s="24"/>
      <c r="Y45" s="24"/>
    </row>
    <row r="46" spans="1:25" customFormat="1" ht="409.5" hidden="1">
      <c r="A46" s="24"/>
      <c r="B46" s="628"/>
      <c r="C46" s="139">
        <v>38</v>
      </c>
      <c r="D46" s="200" t="s">
        <v>404</v>
      </c>
      <c r="E46" s="142"/>
      <c r="F46" s="142"/>
      <c r="G46" s="142">
        <v>88</v>
      </c>
      <c r="H46" s="142"/>
      <c r="I46" s="117" t="s">
        <v>13</v>
      </c>
      <c r="J46" s="148">
        <f t="shared" si="1"/>
        <v>4.9431537320810681E-2</v>
      </c>
      <c r="K46" s="141"/>
      <c r="L46" s="425"/>
      <c r="M46" s="425"/>
      <c r="N46" s="142"/>
      <c r="O46" s="24"/>
      <c r="P46" s="24"/>
      <c r="Q46" s="24"/>
      <c r="R46" s="24"/>
      <c r="S46" s="24"/>
      <c r="T46" s="24"/>
      <c r="U46" s="24"/>
      <c r="V46" s="24"/>
      <c r="W46" s="24"/>
      <c r="X46" s="24"/>
      <c r="Y46" s="24"/>
    </row>
    <row r="47" spans="1:25" customFormat="1" ht="409.5" hidden="1">
      <c r="A47" s="24"/>
      <c r="B47" s="628"/>
      <c r="C47" s="139">
        <v>39</v>
      </c>
      <c r="D47" s="200" t="s">
        <v>407</v>
      </c>
      <c r="E47" s="142"/>
      <c r="F47" s="142"/>
      <c r="G47" s="323">
        <v>90</v>
      </c>
      <c r="H47" s="142"/>
      <c r="I47" s="117" t="s">
        <v>13</v>
      </c>
      <c r="J47" s="148">
        <f t="shared" si="1"/>
        <v>4.9431537320810681E-2</v>
      </c>
      <c r="K47" s="322"/>
      <c r="L47" s="424"/>
      <c r="M47" s="424"/>
      <c r="N47" s="142"/>
      <c r="O47" s="24"/>
      <c r="P47" s="24"/>
      <c r="Q47" s="24"/>
      <c r="R47" s="24"/>
      <c r="S47" s="24"/>
      <c r="T47" s="24"/>
      <c r="U47" s="24"/>
      <c r="V47" s="24"/>
      <c r="W47" s="24"/>
      <c r="X47" s="24"/>
      <c r="Y47" s="24"/>
    </row>
    <row r="48" spans="1:25" customFormat="1" ht="357" hidden="1">
      <c r="A48" s="24"/>
      <c r="B48" s="628"/>
      <c r="C48" s="139">
        <v>40</v>
      </c>
      <c r="D48" s="200" t="s">
        <v>409</v>
      </c>
      <c r="E48" s="142"/>
      <c r="F48" s="142"/>
      <c r="G48" s="323">
        <v>85</v>
      </c>
      <c r="H48" s="142"/>
      <c r="I48" s="117" t="s">
        <v>13</v>
      </c>
      <c r="J48" s="148">
        <f t="shared" si="1"/>
        <v>4.9431537320810681E-2</v>
      </c>
      <c r="K48" s="141"/>
      <c r="L48" s="425"/>
      <c r="M48" s="425"/>
      <c r="N48" s="142"/>
      <c r="O48" s="24"/>
      <c r="P48" s="24"/>
      <c r="Q48" s="24"/>
      <c r="R48" s="24"/>
      <c r="S48" s="24"/>
      <c r="T48" s="24"/>
      <c r="U48" s="24"/>
      <c r="V48" s="24"/>
      <c r="W48" s="24"/>
      <c r="X48" s="24"/>
      <c r="Y48" s="24"/>
    </row>
    <row r="49" spans="1:25" customFormat="1" ht="216.75" hidden="1">
      <c r="A49" s="24"/>
      <c r="B49" s="628"/>
      <c r="C49" s="139">
        <v>41</v>
      </c>
      <c r="D49" s="200" t="s">
        <v>410</v>
      </c>
      <c r="E49" s="142"/>
      <c r="F49" s="142"/>
      <c r="G49" s="323">
        <v>85</v>
      </c>
      <c r="H49" s="142"/>
      <c r="I49" s="117" t="s">
        <v>13</v>
      </c>
      <c r="J49" s="148">
        <f t="shared" si="1"/>
        <v>4.9431537320810681E-2</v>
      </c>
      <c r="K49" s="141"/>
      <c r="L49" s="425"/>
      <c r="M49" s="425"/>
      <c r="N49" s="142"/>
      <c r="O49" s="24"/>
      <c r="P49" s="24"/>
      <c r="Q49" s="24"/>
      <c r="R49" s="24"/>
      <c r="S49" s="24"/>
      <c r="T49" s="24"/>
      <c r="U49" s="24"/>
      <c r="V49" s="24"/>
      <c r="W49" s="24"/>
      <c r="X49" s="24"/>
      <c r="Y49" s="24"/>
    </row>
    <row r="50" spans="1:25" customFormat="1" ht="242.25" hidden="1">
      <c r="A50" s="24"/>
      <c r="B50" s="628"/>
      <c r="C50" s="139">
        <v>42</v>
      </c>
      <c r="D50" s="200" t="s">
        <v>411</v>
      </c>
      <c r="E50" s="142"/>
      <c r="F50" s="142"/>
      <c r="G50" s="323">
        <v>85</v>
      </c>
      <c r="H50" s="142"/>
      <c r="I50" s="117" t="s">
        <v>13</v>
      </c>
      <c r="J50" s="148">
        <f t="shared" si="1"/>
        <v>4.9431537320810681E-2</v>
      </c>
      <c r="K50" s="141"/>
      <c r="L50" s="425"/>
      <c r="M50" s="425"/>
      <c r="N50" s="142"/>
      <c r="O50" s="24"/>
      <c r="P50" s="24"/>
      <c r="Q50" s="24"/>
      <c r="R50" s="24"/>
      <c r="S50" s="24"/>
      <c r="T50" s="24"/>
      <c r="U50" s="24"/>
      <c r="V50" s="24"/>
      <c r="W50" s="24"/>
      <c r="X50" s="24"/>
      <c r="Y50" s="24"/>
    </row>
    <row r="51" spans="1:25" customFormat="1" ht="204" hidden="1">
      <c r="A51" s="24"/>
      <c r="B51" s="628"/>
      <c r="C51" s="139">
        <v>43</v>
      </c>
      <c r="D51" s="200" t="s">
        <v>412</v>
      </c>
      <c r="E51" s="142"/>
      <c r="F51" s="142"/>
      <c r="G51" s="323">
        <v>85</v>
      </c>
      <c r="H51" s="142"/>
      <c r="I51" s="117" t="s">
        <v>13</v>
      </c>
      <c r="J51" s="148">
        <f t="shared" si="1"/>
        <v>4.9431537320810681E-2</v>
      </c>
      <c r="K51" s="141"/>
      <c r="L51" s="425"/>
      <c r="M51" s="425"/>
      <c r="N51" s="142"/>
      <c r="O51" s="24"/>
      <c r="P51" s="24"/>
      <c r="Q51" s="24"/>
      <c r="R51" s="24"/>
      <c r="S51" s="24"/>
      <c r="T51" s="24"/>
      <c r="U51" s="24"/>
      <c r="V51" s="24"/>
      <c r="W51" s="24"/>
      <c r="X51" s="24"/>
      <c r="Y51" s="24"/>
    </row>
    <row r="52" spans="1:25" customFormat="1" ht="140.25" hidden="1">
      <c r="A52" s="24"/>
      <c r="B52" s="628"/>
      <c r="C52" s="139">
        <v>44</v>
      </c>
      <c r="D52" s="200" t="s">
        <v>414</v>
      </c>
      <c r="E52" s="142"/>
      <c r="F52" s="142"/>
      <c r="G52" s="323">
        <v>90</v>
      </c>
      <c r="H52" s="142"/>
      <c r="I52" s="117" t="s">
        <v>13</v>
      </c>
      <c r="J52" s="148">
        <f t="shared" si="1"/>
        <v>4.9431537320810681E-2</v>
      </c>
      <c r="K52" s="141"/>
      <c r="L52" s="425"/>
      <c r="M52" s="425"/>
      <c r="N52" s="142"/>
      <c r="O52" s="24"/>
      <c r="P52" s="24"/>
      <c r="Q52" s="24"/>
      <c r="R52" s="24"/>
      <c r="S52" s="24"/>
      <c r="T52" s="24"/>
      <c r="U52" s="24"/>
      <c r="V52" s="24"/>
      <c r="W52" s="24"/>
      <c r="X52" s="24"/>
      <c r="Y52" s="24"/>
    </row>
    <row r="53" spans="1:25" customFormat="1" ht="204" hidden="1">
      <c r="A53" s="24"/>
      <c r="B53" s="628"/>
      <c r="C53" s="139">
        <v>45</v>
      </c>
      <c r="D53" s="200" t="s">
        <v>415</v>
      </c>
      <c r="E53" s="142"/>
      <c r="F53" s="142"/>
      <c r="G53" s="323">
        <v>85</v>
      </c>
      <c r="H53" s="142"/>
      <c r="I53" s="117" t="s">
        <v>13</v>
      </c>
      <c r="J53" s="148">
        <f t="shared" si="1"/>
        <v>4.9431537320810681E-2</v>
      </c>
      <c r="K53" s="141"/>
      <c r="L53" s="425"/>
      <c r="M53" s="425"/>
      <c r="N53" s="142"/>
      <c r="O53" s="24"/>
      <c r="P53" s="24"/>
      <c r="Q53" s="24"/>
      <c r="R53" s="24"/>
      <c r="S53" s="24"/>
      <c r="T53" s="24"/>
      <c r="U53" s="24"/>
      <c r="V53" s="24"/>
      <c r="W53" s="24"/>
      <c r="X53" s="24"/>
      <c r="Y53" s="24"/>
    </row>
    <row r="54" spans="1:25" customFormat="1" ht="267.75" hidden="1">
      <c r="A54" s="24"/>
      <c r="B54" s="628"/>
      <c r="C54" s="139">
        <v>46</v>
      </c>
      <c r="D54" s="200" t="s">
        <v>417</v>
      </c>
      <c r="E54" s="142"/>
      <c r="F54" s="142"/>
      <c r="G54" s="142">
        <v>82</v>
      </c>
      <c r="H54" s="142"/>
      <c r="I54" s="117" t="s">
        <v>13</v>
      </c>
      <c r="J54" s="148">
        <f t="shared" si="1"/>
        <v>4.9431537320810681E-2</v>
      </c>
      <c r="K54" s="141"/>
      <c r="L54" s="425"/>
      <c r="M54" s="425"/>
      <c r="N54" s="142"/>
      <c r="O54" s="24"/>
      <c r="P54" s="24"/>
      <c r="Q54" s="24"/>
      <c r="R54" s="24"/>
      <c r="S54" s="24"/>
      <c r="T54" s="24"/>
      <c r="U54" s="24"/>
      <c r="V54" s="24"/>
      <c r="W54" s="24"/>
      <c r="X54" s="24"/>
      <c r="Y54" s="24"/>
    </row>
    <row r="55" spans="1:25" customFormat="1" ht="382.5" hidden="1">
      <c r="A55" s="24"/>
      <c r="B55" s="628"/>
      <c r="C55" s="139">
        <v>47</v>
      </c>
      <c r="D55" s="200" t="s">
        <v>420</v>
      </c>
      <c r="E55" s="142"/>
      <c r="F55" s="142"/>
      <c r="G55" s="142">
        <v>80</v>
      </c>
      <c r="H55" s="142"/>
      <c r="I55" s="117"/>
      <c r="J55" s="148">
        <f t="shared" si="1"/>
        <v>4.9431537320810681E-2</v>
      </c>
      <c r="K55" s="141"/>
      <c r="L55" s="425"/>
      <c r="M55" s="425"/>
      <c r="N55" s="142"/>
      <c r="O55" s="24"/>
      <c r="P55" s="24"/>
      <c r="Q55" s="24"/>
      <c r="R55" s="24"/>
      <c r="S55" s="24"/>
      <c r="T55" s="24"/>
      <c r="U55" s="24"/>
      <c r="V55" s="24"/>
      <c r="W55" s="24"/>
      <c r="X55" s="24"/>
      <c r="Y55" s="24"/>
    </row>
    <row r="56" spans="1:25" customFormat="1" ht="382.5" hidden="1">
      <c r="A56" s="24"/>
      <c r="B56" s="628"/>
      <c r="C56" s="139">
        <v>48</v>
      </c>
      <c r="D56" s="200" t="s">
        <v>422</v>
      </c>
      <c r="E56" s="142"/>
      <c r="F56" s="142"/>
      <c r="G56" s="142">
        <v>92</v>
      </c>
      <c r="H56" s="142"/>
      <c r="I56" s="117" t="s">
        <v>423</v>
      </c>
      <c r="J56" s="148">
        <f t="shared" si="1"/>
        <v>4.9431537320810681E-2</v>
      </c>
      <c r="K56" s="141"/>
      <c r="L56" s="425"/>
      <c r="M56" s="425"/>
      <c r="N56" s="142"/>
      <c r="O56" s="24"/>
      <c r="P56" s="24"/>
      <c r="Q56" s="24"/>
      <c r="R56" s="24"/>
      <c r="S56" s="24"/>
      <c r="T56" s="24"/>
      <c r="U56" s="24"/>
      <c r="V56" s="24"/>
      <c r="W56" s="24"/>
      <c r="X56" s="24"/>
      <c r="Y56" s="24"/>
    </row>
    <row r="57" spans="1:25" customFormat="1" ht="409.5" hidden="1">
      <c r="A57" s="24"/>
      <c r="B57" s="628"/>
      <c r="C57" s="139">
        <v>49</v>
      </c>
      <c r="D57" s="200" t="s">
        <v>426</v>
      </c>
      <c r="E57" s="142"/>
      <c r="F57" s="142"/>
      <c r="G57" s="142">
        <v>95</v>
      </c>
      <c r="H57" s="142"/>
      <c r="I57" s="117" t="s">
        <v>423</v>
      </c>
      <c r="J57" s="148">
        <f t="shared" si="1"/>
        <v>4.9431537320810681E-2</v>
      </c>
      <c r="K57" s="322"/>
      <c r="L57" s="424"/>
      <c r="M57" s="424"/>
      <c r="N57" s="142"/>
      <c r="O57" s="24"/>
      <c r="P57" s="24"/>
      <c r="Q57" s="24"/>
      <c r="R57" s="24"/>
      <c r="S57" s="24"/>
      <c r="T57" s="24"/>
      <c r="U57" s="24"/>
      <c r="V57" s="24"/>
      <c r="W57" s="24"/>
      <c r="X57" s="24"/>
      <c r="Y57" s="24"/>
    </row>
    <row r="58" spans="1:25" customFormat="1" ht="395.25" hidden="1">
      <c r="A58" s="24"/>
      <c r="B58" s="628"/>
      <c r="C58" s="139">
        <v>50</v>
      </c>
      <c r="D58" s="200" t="s">
        <v>429</v>
      </c>
      <c r="E58" s="142"/>
      <c r="F58" s="142"/>
      <c r="G58" s="142">
        <v>97</v>
      </c>
      <c r="H58" s="142"/>
      <c r="I58" s="117" t="s">
        <v>423</v>
      </c>
      <c r="J58" s="148">
        <f t="shared" si="1"/>
        <v>4.9431537320810681E-2</v>
      </c>
      <c r="K58" s="141"/>
      <c r="L58" s="425"/>
      <c r="M58" s="425"/>
      <c r="N58" s="142"/>
      <c r="O58" s="24"/>
      <c r="P58" s="24"/>
      <c r="Q58" s="24"/>
      <c r="R58" s="24"/>
      <c r="S58" s="24"/>
      <c r="T58" s="24"/>
      <c r="U58" s="24"/>
      <c r="V58" s="24"/>
      <c r="W58" s="24"/>
      <c r="X58" s="24"/>
      <c r="Y58" s="24"/>
    </row>
    <row r="59" spans="1:25" customFormat="1" ht="382.5" hidden="1">
      <c r="A59" s="24"/>
      <c r="B59" s="628"/>
      <c r="C59" s="139">
        <v>51</v>
      </c>
      <c r="D59" s="200" t="s">
        <v>433</v>
      </c>
      <c r="E59" s="142"/>
      <c r="F59" s="142"/>
      <c r="G59" s="142">
        <v>88</v>
      </c>
      <c r="H59" s="142"/>
      <c r="I59" s="117" t="s">
        <v>423</v>
      </c>
      <c r="J59" s="148">
        <f t="shared" si="1"/>
        <v>4.9431537320810681E-2</v>
      </c>
      <c r="K59" s="141"/>
      <c r="L59" s="425"/>
      <c r="M59" s="425"/>
      <c r="N59" s="142"/>
      <c r="O59" s="24"/>
      <c r="P59" s="24"/>
      <c r="Q59" s="24"/>
      <c r="R59" s="24"/>
      <c r="S59" s="24"/>
      <c r="T59" s="24"/>
      <c r="U59" s="24"/>
      <c r="V59" s="24"/>
      <c r="W59" s="24"/>
      <c r="X59" s="24"/>
      <c r="Y59" s="24"/>
    </row>
    <row r="60" spans="1:25" customFormat="1" ht="242.25" hidden="1">
      <c r="A60" s="24"/>
      <c r="B60" s="628"/>
      <c r="C60" s="139">
        <v>52</v>
      </c>
      <c r="D60" s="200" t="s">
        <v>435</v>
      </c>
      <c r="E60" s="142"/>
      <c r="F60" s="142"/>
      <c r="G60" s="142">
        <v>92</v>
      </c>
      <c r="H60" s="142"/>
      <c r="I60" s="117" t="s">
        <v>423</v>
      </c>
      <c r="J60" s="148">
        <f t="shared" si="1"/>
        <v>4.9431537320810681E-2</v>
      </c>
      <c r="K60" s="141"/>
      <c r="L60" s="425"/>
      <c r="M60" s="425"/>
      <c r="N60" s="142"/>
      <c r="O60" s="24"/>
      <c r="P60" s="24"/>
      <c r="Q60" s="24"/>
      <c r="R60" s="24"/>
      <c r="S60" s="24"/>
      <c r="T60" s="24"/>
      <c r="U60" s="24"/>
      <c r="V60" s="24"/>
      <c r="W60" s="24"/>
      <c r="X60" s="24"/>
      <c r="Y60" s="24"/>
    </row>
    <row r="61" spans="1:25" customFormat="1" ht="229.5" hidden="1">
      <c r="A61" s="24"/>
      <c r="B61" s="628"/>
      <c r="C61" s="139">
        <v>53</v>
      </c>
      <c r="D61" s="200" t="s">
        <v>438</v>
      </c>
      <c r="E61" s="142"/>
      <c r="F61" s="142"/>
      <c r="G61" s="323">
        <v>85</v>
      </c>
      <c r="H61" s="142"/>
      <c r="I61" s="117" t="s">
        <v>13</v>
      </c>
      <c r="J61" s="148">
        <f t="shared" si="1"/>
        <v>4.9431537320810681E-2</v>
      </c>
      <c r="K61" s="141"/>
      <c r="L61" s="425"/>
      <c r="M61" s="425"/>
      <c r="N61" s="142"/>
      <c r="O61" s="24"/>
      <c r="P61" s="24"/>
      <c r="Q61" s="24"/>
      <c r="R61" s="24"/>
      <c r="S61" s="24"/>
      <c r="T61" s="24"/>
      <c r="U61" s="24"/>
      <c r="V61" s="24"/>
      <c r="W61" s="24"/>
      <c r="X61" s="24"/>
      <c r="Y61" s="24"/>
    </row>
    <row r="62" spans="1:25" customFormat="1" ht="255" hidden="1">
      <c r="A62" s="24"/>
      <c r="B62" s="628"/>
      <c r="C62" s="139">
        <v>54</v>
      </c>
      <c r="D62" s="200" t="s">
        <v>440</v>
      </c>
      <c r="E62" s="142"/>
      <c r="F62" s="142"/>
      <c r="G62" s="323">
        <v>85</v>
      </c>
      <c r="H62" s="142"/>
      <c r="I62" s="117" t="s">
        <v>441</v>
      </c>
      <c r="J62" s="148">
        <f t="shared" si="1"/>
        <v>4.9431537320810681E-2</v>
      </c>
      <c r="K62" s="141"/>
      <c r="L62" s="425"/>
      <c r="M62" s="425"/>
      <c r="N62" s="142"/>
      <c r="O62" s="24"/>
      <c r="P62" s="24"/>
      <c r="Q62" s="24"/>
      <c r="R62" s="24"/>
      <c r="S62" s="24"/>
      <c r="T62" s="24"/>
      <c r="U62" s="24"/>
      <c r="V62" s="24"/>
      <c r="W62" s="24"/>
      <c r="X62" s="24"/>
      <c r="Y62" s="24"/>
    </row>
    <row r="63" spans="1:25" customFormat="1" ht="395.25" hidden="1">
      <c r="A63" s="24"/>
      <c r="B63" s="628"/>
      <c r="C63" s="139">
        <v>55</v>
      </c>
      <c r="D63" s="200" t="s">
        <v>443</v>
      </c>
      <c r="E63" s="142"/>
      <c r="F63" s="142"/>
      <c r="G63" s="142">
        <v>89</v>
      </c>
      <c r="H63" s="142"/>
      <c r="I63" s="117" t="s">
        <v>13</v>
      </c>
      <c r="J63" s="148">
        <f t="shared" si="1"/>
        <v>4.9431537320810681E-2</v>
      </c>
      <c r="K63" s="141"/>
      <c r="L63" s="425"/>
      <c r="M63" s="425"/>
      <c r="N63" s="142"/>
      <c r="O63" s="24"/>
      <c r="P63" s="24"/>
      <c r="Q63" s="24"/>
      <c r="R63" s="24"/>
      <c r="S63" s="24"/>
      <c r="T63" s="24"/>
      <c r="U63" s="24"/>
      <c r="V63" s="24"/>
      <c r="W63" s="24"/>
      <c r="X63" s="24"/>
      <c r="Y63" s="24"/>
    </row>
    <row r="64" spans="1:25" customFormat="1" ht="409.5" hidden="1">
      <c r="A64" s="24"/>
      <c r="B64" s="628"/>
      <c r="C64" s="139">
        <v>56</v>
      </c>
      <c r="D64" s="200" t="s">
        <v>446</v>
      </c>
      <c r="E64" s="142"/>
      <c r="F64" s="142"/>
      <c r="G64" s="142">
        <v>89</v>
      </c>
      <c r="H64" s="142"/>
      <c r="I64" s="117" t="s">
        <v>52</v>
      </c>
      <c r="J64" s="148">
        <f t="shared" si="1"/>
        <v>4.9431537320810681E-2</v>
      </c>
      <c r="K64" s="141"/>
      <c r="L64" s="425"/>
      <c r="M64" s="425"/>
      <c r="N64" s="142"/>
      <c r="O64" s="24"/>
      <c r="P64" s="24"/>
      <c r="Q64" s="24"/>
      <c r="R64" s="24"/>
      <c r="S64" s="24"/>
      <c r="T64" s="24"/>
      <c r="U64" s="24"/>
      <c r="V64" s="24"/>
      <c r="W64" s="24"/>
      <c r="X64" s="24"/>
      <c r="Y64" s="24"/>
    </row>
    <row r="65" spans="1:25" customFormat="1" ht="204" hidden="1">
      <c r="A65" s="24"/>
      <c r="B65" s="628"/>
      <c r="C65" s="139">
        <v>57</v>
      </c>
      <c r="D65" s="200" t="s">
        <v>449</v>
      </c>
      <c r="E65" s="142"/>
      <c r="F65" s="142"/>
      <c r="G65" s="142">
        <v>82</v>
      </c>
      <c r="H65" s="142"/>
      <c r="I65" s="117" t="s">
        <v>450</v>
      </c>
      <c r="J65" s="148">
        <f t="shared" si="1"/>
        <v>4.9431537320810681E-2</v>
      </c>
      <c r="K65" s="141"/>
      <c r="L65" s="425"/>
      <c r="M65" s="425"/>
      <c r="N65" s="142"/>
      <c r="O65" s="24"/>
      <c r="P65" s="24"/>
      <c r="Q65" s="24"/>
      <c r="R65" s="24"/>
      <c r="S65" s="24"/>
      <c r="T65" s="24"/>
      <c r="U65" s="24"/>
      <c r="V65" s="24"/>
      <c r="W65" s="24"/>
      <c r="X65" s="24"/>
      <c r="Y65" s="24"/>
    </row>
    <row r="66" spans="1:25" customFormat="1" ht="267.75" hidden="1">
      <c r="A66" s="24"/>
      <c r="B66" s="628"/>
      <c r="C66" s="139">
        <v>58</v>
      </c>
      <c r="D66" s="200" t="s">
        <v>451</v>
      </c>
      <c r="E66" s="142"/>
      <c r="F66" s="142"/>
      <c r="G66" s="142">
        <v>85</v>
      </c>
      <c r="H66" s="142"/>
      <c r="I66" s="321" t="s">
        <v>13</v>
      </c>
      <c r="J66" s="148">
        <f t="shared" si="1"/>
        <v>4.9431537320810681E-2</v>
      </c>
      <c r="K66" s="322"/>
      <c r="L66" s="424"/>
      <c r="M66" s="424"/>
      <c r="N66" s="142"/>
      <c r="O66" s="24"/>
      <c r="P66" s="24"/>
      <c r="Q66" s="24"/>
      <c r="R66" s="24"/>
      <c r="S66" s="24"/>
      <c r="T66" s="24"/>
      <c r="U66" s="24"/>
      <c r="V66" s="24"/>
      <c r="W66" s="24"/>
      <c r="X66" s="24"/>
      <c r="Y66" s="24"/>
    </row>
    <row r="67" spans="1:25" customFormat="1" ht="409.5" hidden="1">
      <c r="A67" s="24"/>
      <c r="B67" s="628"/>
      <c r="C67" s="139">
        <v>59</v>
      </c>
      <c r="D67" s="200" t="s">
        <v>455</v>
      </c>
      <c r="E67" s="142"/>
      <c r="F67" s="142"/>
      <c r="G67" s="142">
        <v>89</v>
      </c>
      <c r="H67" s="142"/>
      <c r="I67" s="117" t="s">
        <v>13</v>
      </c>
      <c r="J67" s="148">
        <f t="shared" si="1"/>
        <v>4.9431537320810681E-2</v>
      </c>
      <c r="K67" s="141"/>
      <c r="L67" s="425"/>
      <c r="M67" s="425"/>
      <c r="N67" s="142"/>
      <c r="O67" s="24"/>
      <c r="P67" s="24"/>
      <c r="Q67" s="24"/>
      <c r="R67" s="24"/>
      <c r="S67" s="24"/>
      <c r="T67" s="24"/>
      <c r="U67" s="24"/>
      <c r="V67" s="24"/>
      <c r="W67" s="24"/>
      <c r="X67" s="24"/>
      <c r="Y67" s="24"/>
    </row>
    <row r="68" spans="1:25" customFormat="1" ht="409.5" hidden="1">
      <c r="A68" s="24"/>
      <c r="B68" s="628"/>
      <c r="C68" s="139">
        <v>60</v>
      </c>
      <c r="D68" s="200" t="s">
        <v>457</v>
      </c>
      <c r="E68" s="142"/>
      <c r="F68" s="142"/>
      <c r="G68" s="142">
        <v>89</v>
      </c>
      <c r="H68" s="142"/>
      <c r="I68" s="117" t="s">
        <v>13</v>
      </c>
      <c r="J68" s="148">
        <f t="shared" si="1"/>
        <v>4.9431537320810681E-2</v>
      </c>
      <c r="K68" s="141"/>
      <c r="L68" s="425"/>
      <c r="M68" s="425"/>
      <c r="N68" s="142"/>
      <c r="O68" s="24"/>
      <c r="P68" s="24"/>
      <c r="Q68" s="24"/>
      <c r="R68" s="24"/>
      <c r="S68" s="24"/>
      <c r="T68" s="24"/>
      <c r="U68" s="24"/>
      <c r="V68" s="24"/>
      <c r="W68" s="24"/>
      <c r="X68" s="24"/>
      <c r="Y68" s="24"/>
    </row>
    <row r="69" spans="1:25" customFormat="1" ht="395.25" hidden="1">
      <c r="A69" s="24"/>
      <c r="B69" s="628"/>
      <c r="C69" s="139">
        <v>61</v>
      </c>
      <c r="D69" s="200" t="s">
        <v>460</v>
      </c>
      <c r="E69" s="142"/>
      <c r="F69" s="142"/>
      <c r="G69" s="142">
        <v>82</v>
      </c>
      <c r="H69" s="142"/>
      <c r="I69" s="117" t="s">
        <v>13</v>
      </c>
      <c r="J69" s="148">
        <f t="shared" si="1"/>
        <v>4.9431537320810681E-2</v>
      </c>
      <c r="K69" s="141"/>
      <c r="L69" s="425"/>
      <c r="M69" s="425"/>
      <c r="N69" s="142"/>
      <c r="O69" s="24"/>
      <c r="P69" s="24"/>
      <c r="Q69" s="24"/>
      <c r="R69" s="24"/>
      <c r="S69" s="24"/>
      <c r="T69" s="24"/>
      <c r="U69" s="24"/>
      <c r="V69" s="24"/>
      <c r="W69" s="24"/>
      <c r="X69" s="24"/>
      <c r="Y69" s="24"/>
    </row>
    <row r="70" spans="1:25" customFormat="1" ht="409.5" hidden="1">
      <c r="A70" s="24"/>
      <c r="B70" s="628"/>
      <c r="C70" s="139">
        <v>62</v>
      </c>
      <c r="D70" s="200" t="s">
        <v>464</v>
      </c>
      <c r="E70" s="142"/>
      <c r="F70" s="142"/>
      <c r="G70" s="142">
        <v>82</v>
      </c>
      <c r="H70" s="142"/>
      <c r="I70" s="117" t="s">
        <v>13</v>
      </c>
      <c r="J70" s="148">
        <f t="shared" si="1"/>
        <v>4.9431537320810681E-2</v>
      </c>
      <c r="K70" s="141"/>
      <c r="L70" s="425"/>
      <c r="M70" s="425"/>
      <c r="N70" s="142"/>
      <c r="O70" s="24"/>
      <c r="P70" s="24"/>
      <c r="Q70" s="24"/>
      <c r="R70" s="24"/>
      <c r="S70" s="24"/>
      <c r="T70" s="24"/>
      <c r="U70" s="24"/>
      <c r="V70" s="24"/>
      <c r="W70" s="24"/>
      <c r="X70" s="24"/>
      <c r="Y70" s="24"/>
    </row>
    <row r="71" spans="1:25" customFormat="1" ht="357" hidden="1">
      <c r="A71" s="24"/>
      <c r="B71" s="628"/>
      <c r="C71" s="139">
        <v>63</v>
      </c>
      <c r="D71" s="200" t="s">
        <v>466</v>
      </c>
      <c r="E71" s="142"/>
      <c r="F71" s="142"/>
      <c r="G71" s="142">
        <v>82</v>
      </c>
      <c r="H71" s="142"/>
      <c r="I71" s="117" t="s">
        <v>13</v>
      </c>
      <c r="J71" s="148">
        <f t="shared" si="1"/>
        <v>4.9431537320810681E-2</v>
      </c>
      <c r="K71" s="141"/>
      <c r="L71" s="425"/>
      <c r="M71" s="425"/>
      <c r="N71" s="142"/>
      <c r="O71" s="24"/>
      <c r="P71" s="24"/>
      <c r="Q71" s="24"/>
      <c r="R71" s="24"/>
      <c r="S71" s="24"/>
      <c r="T71" s="24"/>
      <c r="U71" s="24"/>
      <c r="V71" s="24"/>
      <c r="W71" s="24"/>
      <c r="X71" s="24"/>
      <c r="Y71" s="24"/>
    </row>
    <row r="72" spans="1:25" customFormat="1" ht="242.25" hidden="1">
      <c r="A72" s="24"/>
      <c r="B72" s="628"/>
      <c r="C72" s="139">
        <v>64</v>
      </c>
      <c r="D72" s="200" t="s">
        <v>468</v>
      </c>
      <c r="E72" s="142"/>
      <c r="F72" s="142"/>
      <c r="G72" s="142">
        <v>82</v>
      </c>
      <c r="H72" s="142"/>
      <c r="I72" s="117" t="s">
        <v>13</v>
      </c>
      <c r="J72" s="148">
        <f t="shared" si="1"/>
        <v>4.9431537320810681E-2</v>
      </c>
      <c r="K72" s="322"/>
      <c r="L72" s="424"/>
      <c r="M72" s="424"/>
      <c r="N72" s="142"/>
      <c r="O72" s="24"/>
      <c r="P72" s="24"/>
      <c r="Q72" s="24"/>
      <c r="R72" s="24"/>
      <c r="S72" s="24"/>
      <c r="T72" s="24"/>
      <c r="U72" s="24"/>
      <c r="V72" s="24"/>
      <c r="W72" s="24"/>
      <c r="X72" s="24"/>
      <c r="Y72" s="24"/>
    </row>
    <row r="73" spans="1:25" customFormat="1" ht="382.5" hidden="1">
      <c r="A73" s="24"/>
      <c r="B73" s="628"/>
      <c r="C73" s="139">
        <v>65</v>
      </c>
      <c r="D73" s="200" t="s">
        <v>469</v>
      </c>
      <c r="E73" s="142"/>
      <c r="F73" s="142"/>
      <c r="G73" s="142">
        <v>86</v>
      </c>
      <c r="H73" s="142"/>
      <c r="I73" s="117" t="s">
        <v>13</v>
      </c>
      <c r="J73" s="148">
        <f t="shared" ref="J73:J104" si="2">$F$3/$O$3</f>
        <v>4.9431537320810681E-2</v>
      </c>
      <c r="K73" s="141"/>
      <c r="L73" s="425"/>
      <c r="M73" s="425"/>
      <c r="N73" s="142"/>
      <c r="O73" s="24"/>
      <c r="P73" s="24"/>
      <c r="Q73" s="24"/>
      <c r="R73" s="24"/>
      <c r="S73" s="24"/>
      <c r="T73" s="24"/>
      <c r="U73" s="24"/>
      <c r="V73" s="24"/>
      <c r="W73" s="24"/>
      <c r="X73" s="24"/>
      <c r="Y73" s="24"/>
    </row>
    <row r="74" spans="1:25" customFormat="1" ht="306" hidden="1">
      <c r="A74" s="24"/>
      <c r="B74" s="628"/>
      <c r="C74" s="139">
        <v>66</v>
      </c>
      <c r="D74" s="200" t="s">
        <v>472</v>
      </c>
      <c r="E74" s="142"/>
      <c r="F74" s="142"/>
      <c r="G74" s="142">
        <v>86</v>
      </c>
      <c r="H74" s="142"/>
      <c r="I74" s="117" t="s">
        <v>13</v>
      </c>
      <c r="J74" s="148">
        <f t="shared" si="2"/>
        <v>4.9431537320810681E-2</v>
      </c>
      <c r="K74" s="141"/>
      <c r="L74" s="425"/>
      <c r="M74" s="425"/>
      <c r="N74" s="142"/>
      <c r="O74" s="24"/>
      <c r="P74" s="24"/>
      <c r="Q74" s="24"/>
      <c r="R74" s="24"/>
      <c r="S74" s="24"/>
      <c r="T74" s="24"/>
      <c r="U74" s="24"/>
      <c r="V74" s="24"/>
      <c r="W74" s="24"/>
      <c r="X74" s="24"/>
      <c r="Y74" s="24"/>
    </row>
    <row r="75" spans="1:25" customFormat="1" ht="293.25" hidden="1">
      <c r="A75" s="24"/>
      <c r="B75" s="628"/>
      <c r="C75" s="139">
        <v>67</v>
      </c>
      <c r="D75" s="200" t="s">
        <v>473</v>
      </c>
      <c r="E75" s="142"/>
      <c r="F75" s="142"/>
      <c r="G75" s="142">
        <v>82</v>
      </c>
      <c r="H75" s="142"/>
      <c r="I75" s="117" t="s">
        <v>13</v>
      </c>
      <c r="J75" s="148">
        <f t="shared" si="2"/>
        <v>4.9431537320810681E-2</v>
      </c>
      <c r="K75" s="141"/>
      <c r="L75" s="425"/>
      <c r="M75" s="425"/>
      <c r="N75" s="142"/>
      <c r="O75" s="24"/>
      <c r="P75" s="24"/>
      <c r="Q75" s="24"/>
      <c r="R75" s="24"/>
      <c r="S75" s="24"/>
      <c r="T75" s="24"/>
      <c r="U75" s="24"/>
      <c r="V75" s="24"/>
      <c r="W75" s="24"/>
      <c r="X75" s="24"/>
      <c r="Y75" s="24"/>
    </row>
    <row r="76" spans="1:25" customFormat="1" ht="165.75" hidden="1">
      <c r="A76" s="24"/>
      <c r="B76" s="628"/>
      <c r="C76" s="139">
        <v>68</v>
      </c>
      <c r="D76" s="200" t="s">
        <v>474</v>
      </c>
      <c r="E76" s="142"/>
      <c r="F76" s="142"/>
      <c r="G76" s="142">
        <v>86</v>
      </c>
      <c r="H76" s="142"/>
      <c r="I76" s="117" t="s">
        <v>441</v>
      </c>
      <c r="J76" s="148">
        <f t="shared" si="2"/>
        <v>4.9431537320810681E-2</v>
      </c>
      <c r="K76" s="141"/>
      <c r="L76" s="425"/>
      <c r="M76" s="425"/>
      <c r="N76" s="142"/>
      <c r="O76" s="24"/>
      <c r="P76" s="24"/>
      <c r="Q76" s="24"/>
      <c r="R76" s="24"/>
      <c r="S76" s="24"/>
      <c r="T76" s="24"/>
      <c r="U76" s="24"/>
      <c r="V76" s="24"/>
      <c r="W76" s="24"/>
      <c r="X76" s="24"/>
      <c r="Y76" s="24"/>
    </row>
    <row r="77" spans="1:25" customFormat="1" ht="409.5" hidden="1">
      <c r="A77" s="24"/>
      <c r="B77" s="628"/>
      <c r="C77" s="139">
        <v>69</v>
      </c>
      <c r="D77" s="200" t="s">
        <v>475</v>
      </c>
      <c r="E77" s="142"/>
      <c r="F77" s="142"/>
      <c r="G77" s="142">
        <v>82</v>
      </c>
      <c r="H77" s="142"/>
      <c r="I77" s="117" t="s">
        <v>441</v>
      </c>
      <c r="J77" s="148">
        <f t="shared" si="2"/>
        <v>4.9431537320810681E-2</v>
      </c>
      <c r="K77" s="141"/>
      <c r="L77" s="425"/>
      <c r="M77" s="425"/>
      <c r="N77" s="142"/>
      <c r="O77" s="24"/>
      <c r="P77" s="24"/>
      <c r="Q77" s="24"/>
      <c r="R77" s="24"/>
      <c r="S77" s="24"/>
      <c r="T77" s="24"/>
      <c r="U77" s="24"/>
      <c r="V77" s="24"/>
      <c r="W77" s="24"/>
      <c r="X77" s="24"/>
      <c r="Y77" s="24"/>
    </row>
    <row r="78" spans="1:25" customFormat="1" ht="369.75" hidden="1">
      <c r="A78" s="24"/>
      <c r="B78" s="628"/>
      <c r="C78" s="139">
        <v>70</v>
      </c>
      <c r="D78" s="200" t="s">
        <v>477</v>
      </c>
      <c r="E78" s="142"/>
      <c r="F78" s="142"/>
      <c r="G78" s="142">
        <v>86</v>
      </c>
      <c r="H78" s="142"/>
      <c r="I78" s="117" t="s">
        <v>441</v>
      </c>
      <c r="J78" s="148">
        <f t="shared" si="2"/>
        <v>4.9431537320810681E-2</v>
      </c>
      <c r="K78" s="141"/>
      <c r="L78" s="425"/>
      <c r="M78" s="425"/>
      <c r="N78" s="142"/>
      <c r="O78" s="24"/>
      <c r="P78" s="24"/>
      <c r="Q78" s="24"/>
      <c r="R78" s="24"/>
      <c r="S78" s="24"/>
      <c r="T78" s="24"/>
      <c r="U78" s="24"/>
      <c r="V78" s="24"/>
      <c r="W78" s="24"/>
      <c r="X78" s="24"/>
      <c r="Y78" s="24"/>
    </row>
    <row r="79" spans="1:25" customFormat="1" ht="382.5" hidden="1">
      <c r="A79" s="24"/>
      <c r="B79" s="628"/>
      <c r="C79" s="139">
        <v>71</v>
      </c>
      <c r="D79" s="200" t="s">
        <v>478</v>
      </c>
      <c r="E79" s="142"/>
      <c r="F79" s="142"/>
      <c r="G79" s="142">
        <v>95</v>
      </c>
      <c r="H79" s="142"/>
      <c r="I79" s="117" t="s">
        <v>423</v>
      </c>
      <c r="J79" s="148">
        <f t="shared" si="2"/>
        <v>4.9431537320810681E-2</v>
      </c>
      <c r="K79" s="141"/>
      <c r="L79" s="425"/>
      <c r="M79" s="425"/>
      <c r="N79" s="142"/>
      <c r="O79" s="24"/>
      <c r="P79" s="24"/>
      <c r="Q79" s="24"/>
      <c r="R79" s="24"/>
      <c r="S79" s="24"/>
      <c r="T79" s="24"/>
      <c r="U79" s="24"/>
      <c r="V79" s="24"/>
      <c r="W79" s="24"/>
      <c r="X79" s="24"/>
      <c r="Y79" s="24"/>
    </row>
    <row r="80" spans="1:25" customFormat="1" ht="242.25" hidden="1">
      <c r="A80" s="24"/>
      <c r="B80" s="628"/>
      <c r="C80" s="139">
        <v>72</v>
      </c>
      <c r="D80" s="200" t="s">
        <v>479</v>
      </c>
      <c r="E80" s="142"/>
      <c r="F80" s="142"/>
      <c r="G80" s="142">
        <v>98</v>
      </c>
      <c r="H80" s="142"/>
      <c r="I80" s="117" t="s">
        <v>423</v>
      </c>
      <c r="J80" s="148">
        <f t="shared" si="2"/>
        <v>4.9431537320810681E-2</v>
      </c>
      <c r="K80" s="141"/>
      <c r="L80" s="425"/>
      <c r="M80" s="425"/>
      <c r="N80" s="142"/>
      <c r="O80" s="24"/>
      <c r="P80" s="24"/>
      <c r="Q80" s="24"/>
      <c r="R80" s="24"/>
      <c r="S80" s="24"/>
      <c r="T80" s="24"/>
      <c r="U80" s="24"/>
      <c r="V80" s="24"/>
      <c r="W80" s="24"/>
      <c r="X80" s="24"/>
      <c r="Y80" s="24"/>
    </row>
    <row r="81" spans="1:25" customFormat="1" ht="318.75" hidden="1">
      <c r="A81" s="24"/>
      <c r="B81" s="628"/>
      <c r="C81" s="139">
        <v>73</v>
      </c>
      <c r="D81" s="200" t="s">
        <v>480</v>
      </c>
      <c r="E81" s="142"/>
      <c r="F81" s="142"/>
      <c r="G81" s="142">
        <v>95</v>
      </c>
      <c r="H81" s="142"/>
      <c r="I81" s="117" t="s">
        <v>423</v>
      </c>
      <c r="J81" s="148">
        <f t="shared" si="2"/>
        <v>4.9431537320810681E-2</v>
      </c>
      <c r="K81" s="141"/>
      <c r="L81" s="425"/>
      <c r="M81" s="425"/>
      <c r="N81" s="142"/>
      <c r="O81" s="24"/>
      <c r="P81" s="24"/>
      <c r="Q81" s="24"/>
      <c r="R81" s="24"/>
      <c r="S81" s="24"/>
      <c r="T81" s="24"/>
      <c r="U81" s="24"/>
      <c r="V81" s="24"/>
      <c r="W81" s="24"/>
      <c r="X81" s="24"/>
      <c r="Y81" s="24"/>
    </row>
    <row r="82" spans="1:25" customFormat="1" ht="306" hidden="1">
      <c r="A82" s="24"/>
      <c r="B82" s="628"/>
      <c r="C82" s="139">
        <v>74</v>
      </c>
      <c r="D82" s="200" t="s">
        <v>482</v>
      </c>
      <c r="E82" s="142"/>
      <c r="F82" s="142"/>
      <c r="G82" s="142">
        <v>95</v>
      </c>
      <c r="H82" s="142"/>
      <c r="I82" s="117" t="s">
        <v>423</v>
      </c>
      <c r="J82" s="148">
        <f t="shared" si="2"/>
        <v>4.9431537320810681E-2</v>
      </c>
      <c r="K82" s="322"/>
      <c r="L82" s="424"/>
      <c r="M82" s="424"/>
      <c r="N82" s="142"/>
      <c r="O82" s="24"/>
      <c r="P82" s="24"/>
      <c r="Q82" s="24"/>
      <c r="R82" s="24"/>
      <c r="S82" s="24"/>
      <c r="T82" s="24"/>
      <c r="U82" s="24"/>
      <c r="V82" s="24"/>
      <c r="W82" s="24"/>
      <c r="X82" s="24"/>
      <c r="Y82" s="24"/>
    </row>
    <row r="83" spans="1:25" customFormat="1" ht="409.5" hidden="1">
      <c r="A83" s="24"/>
      <c r="B83" s="628"/>
      <c r="C83" s="139">
        <v>75</v>
      </c>
      <c r="D83" s="200" t="s">
        <v>483</v>
      </c>
      <c r="E83" s="142"/>
      <c r="F83" s="142"/>
      <c r="G83" s="142">
        <v>98</v>
      </c>
      <c r="H83" s="142"/>
      <c r="I83" s="117" t="s">
        <v>423</v>
      </c>
      <c r="J83" s="148">
        <f t="shared" si="2"/>
        <v>4.9431537320810681E-2</v>
      </c>
      <c r="K83" s="141"/>
      <c r="L83" s="425"/>
      <c r="M83" s="425"/>
      <c r="N83" s="142"/>
      <c r="O83" s="24"/>
      <c r="P83" s="24"/>
      <c r="Q83" s="24"/>
      <c r="R83" s="24"/>
      <c r="S83" s="24"/>
      <c r="T83" s="24"/>
      <c r="U83" s="24"/>
      <c r="V83" s="24"/>
      <c r="W83" s="24"/>
      <c r="X83" s="24"/>
      <c r="Y83" s="24"/>
    </row>
    <row r="84" spans="1:25" customFormat="1" ht="318.75" hidden="1">
      <c r="A84" s="24"/>
      <c r="B84" s="628"/>
      <c r="C84" s="139">
        <v>76</v>
      </c>
      <c r="D84" s="200" t="s">
        <v>485</v>
      </c>
      <c r="E84" s="142"/>
      <c r="F84" s="142"/>
      <c r="G84" s="142">
        <v>82</v>
      </c>
      <c r="H84" s="142"/>
      <c r="I84" s="117" t="s">
        <v>450</v>
      </c>
      <c r="J84" s="148">
        <f t="shared" si="2"/>
        <v>4.9431537320810681E-2</v>
      </c>
      <c r="K84" s="141"/>
      <c r="L84" s="425"/>
      <c r="M84" s="425"/>
      <c r="N84" s="142"/>
      <c r="O84" s="24"/>
      <c r="P84" s="24"/>
      <c r="Q84" s="24"/>
      <c r="R84" s="24"/>
      <c r="S84" s="24"/>
      <c r="T84" s="24"/>
      <c r="U84" s="24"/>
      <c r="V84" s="24"/>
      <c r="W84" s="24"/>
      <c r="X84" s="24"/>
      <c r="Y84" s="24"/>
    </row>
    <row r="85" spans="1:25" customFormat="1" ht="306" hidden="1">
      <c r="A85" s="24"/>
      <c r="B85" s="628"/>
      <c r="C85" s="139">
        <v>77</v>
      </c>
      <c r="D85" s="200" t="s">
        <v>487</v>
      </c>
      <c r="E85" s="142"/>
      <c r="F85" s="142"/>
      <c r="G85" s="142">
        <v>85</v>
      </c>
      <c r="H85" s="142"/>
      <c r="I85" s="117" t="s">
        <v>450</v>
      </c>
      <c r="J85" s="148">
        <f t="shared" si="2"/>
        <v>4.9431537320810681E-2</v>
      </c>
      <c r="K85" s="141"/>
      <c r="L85" s="425"/>
      <c r="M85" s="425"/>
      <c r="N85" s="142"/>
      <c r="O85" s="24"/>
      <c r="P85" s="24"/>
      <c r="Q85" s="24"/>
      <c r="R85" s="24"/>
      <c r="S85" s="24"/>
      <c r="T85" s="24"/>
      <c r="U85" s="24"/>
      <c r="V85" s="24"/>
      <c r="W85" s="24"/>
      <c r="X85" s="24"/>
      <c r="Y85" s="24"/>
    </row>
    <row r="86" spans="1:25" customFormat="1" ht="318.75" hidden="1">
      <c r="A86" s="24"/>
      <c r="B86" s="628"/>
      <c r="C86" s="139">
        <v>78</v>
      </c>
      <c r="D86" s="200" t="s">
        <v>488</v>
      </c>
      <c r="E86" s="142"/>
      <c r="F86" s="142"/>
      <c r="G86" s="323">
        <v>79</v>
      </c>
      <c r="H86" s="142"/>
      <c r="I86" s="117" t="s">
        <v>450</v>
      </c>
      <c r="J86" s="148">
        <f t="shared" si="2"/>
        <v>4.9431537320810681E-2</v>
      </c>
      <c r="K86" s="141"/>
      <c r="L86" s="425"/>
      <c r="M86" s="425"/>
      <c r="N86" s="142"/>
      <c r="O86" s="24"/>
      <c r="P86" s="24"/>
      <c r="Q86" s="24"/>
      <c r="R86" s="24"/>
      <c r="S86" s="24"/>
      <c r="T86" s="24"/>
      <c r="U86" s="24"/>
      <c r="V86" s="24"/>
      <c r="W86" s="24"/>
      <c r="X86" s="24"/>
      <c r="Y86" s="24"/>
    </row>
    <row r="87" spans="1:25" customFormat="1" ht="409.5" hidden="1">
      <c r="A87" s="24"/>
      <c r="B87" s="628"/>
      <c r="C87" s="139">
        <v>79</v>
      </c>
      <c r="D87" s="200" t="s">
        <v>489</v>
      </c>
      <c r="E87" s="142"/>
      <c r="F87" s="142"/>
      <c r="G87" s="323">
        <v>81</v>
      </c>
      <c r="H87" s="142"/>
      <c r="I87" s="117" t="s">
        <v>52</v>
      </c>
      <c r="J87" s="148">
        <f t="shared" si="2"/>
        <v>4.9431537320810681E-2</v>
      </c>
      <c r="K87" s="141"/>
      <c r="L87" s="425"/>
      <c r="M87" s="425"/>
      <c r="N87" s="142"/>
      <c r="O87" s="24"/>
      <c r="P87" s="24"/>
      <c r="Q87" s="24"/>
      <c r="R87" s="24"/>
      <c r="S87" s="24"/>
      <c r="T87" s="24"/>
      <c r="U87" s="24"/>
      <c r="V87" s="24"/>
      <c r="W87" s="24"/>
      <c r="X87" s="24"/>
      <c r="Y87" s="24"/>
    </row>
    <row r="88" spans="1:25" customFormat="1" ht="409.5" hidden="1">
      <c r="A88" s="24"/>
      <c r="B88" s="628"/>
      <c r="C88" s="139">
        <v>80</v>
      </c>
      <c r="D88" s="200" t="s">
        <v>491</v>
      </c>
      <c r="E88" s="142"/>
      <c r="F88" s="142"/>
      <c r="G88" s="142">
        <v>92</v>
      </c>
      <c r="H88" s="142"/>
      <c r="I88" s="117" t="s">
        <v>52</v>
      </c>
      <c r="J88" s="148">
        <f t="shared" si="2"/>
        <v>4.9431537320810681E-2</v>
      </c>
      <c r="K88" s="141"/>
      <c r="L88" s="425"/>
      <c r="M88" s="425"/>
      <c r="N88" s="142"/>
      <c r="O88" s="24"/>
      <c r="P88" s="24"/>
      <c r="Q88" s="24"/>
      <c r="R88" s="24"/>
      <c r="S88" s="24"/>
      <c r="T88" s="24"/>
      <c r="U88" s="24"/>
      <c r="V88" s="24"/>
      <c r="W88" s="24"/>
      <c r="X88" s="24"/>
      <c r="Y88" s="24"/>
    </row>
    <row r="89" spans="1:25" customFormat="1" ht="306" hidden="1">
      <c r="A89" s="24"/>
      <c r="B89" s="628"/>
      <c r="C89" s="139">
        <v>81</v>
      </c>
      <c r="D89" s="200" t="s">
        <v>492</v>
      </c>
      <c r="E89" s="142"/>
      <c r="F89" s="142"/>
      <c r="G89" s="142">
        <v>82</v>
      </c>
      <c r="H89" s="142"/>
      <c r="I89" s="117" t="s">
        <v>493</v>
      </c>
      <c r="J89" s="148">
        <f t="shared" si="2"/>
        <v>4.9431537320810681E-2</v>
      </c>
      <c r="K89" s="322"/>
      <c r="L89" s="424"/>
      <c r="M89" s="424"/>
      <c r="N89" s="142"/>
      <c r="O89" s="24"/>
      <c r="P89" s="24"/>
      <c r="Q89" s="24"/>
      <c r="R89" s="24"/>
      <c r="S89" s="24"/>
      <c r="T89" s="24"/>
      <c r="U89" s="24"/>
      <c r="V89" s="24"/>
      <c r="W89" s="24"/>
      <c r="X89" s="24"/>
      <c r="Y89" s="24"/>
    </row>
    <row r="90" spans="1:25" customFormat="1" ht="409.5" hidden="1">
      <c r="A90" s="24"/>
      <c r="B90" s="628"/>
      <c r="C90" s="139">
        <v>82</v>
      </c>
      <c r="D90" s="200" t="s">
        <v>494</v>
      </c>
      <c r="E90" s="142"/>
      <c r="F90" s="142"/>
      <c r="G90" s="142">
        <v>82</v>
      </c>
      <c r="H90" s="142"/>
      <c r="I90" s="117" t="s">
        <v>450</v>
      </c>
      <c r="J90" s="148">
        <f t="shared" si="2"/>
        <v>4.9431537320810681E-2</v>
      </c>
      <c r="K90" s="141"/>
      <c r="L90" s="425"/>
      <c r="M90" s="425"/>
      <c r="N90" s="142"/>
      <c r="O90" s="24"/>
      <c r="P90" s="24"/>
      <c r="Q90" s="24"/>
      <c r="R90" s="24"/>
      <c r="S90" s="24"/>
      <c r="T90" s="24"/>
      <c r="U90" s="24"/>
      <c r="V90" s="24"/>
      <c r="W90" s="24"/>
      <c r="X90" s="24"/>
      <c r="Y90" s="24"/>
    </row>
    <row r="91" spans="1:25" customFormat="1" ht="409.5" hidden="1">
      <c r="A91" s="24"/>
      <c r="B91" s="628"/>
      <c r="C91" s="139">
        <v>83</v>
      </c>
      <c r="D91" s="200" t="s">
        <v>495</v>
      </c>
      <c r="E91" s="120" t="s">
        <v>496</v>
      </c>
      <c r="F91" s="120" t="s">
        <v>497</v>
      </c>
      <c r="G91" s="323">
        <v>79</v>
      </c>
      <c r="H91" s="120" t="s">
        <v>498</v>
      </c>
      <c r="I91" s="117" t="s">
        <v>499</v>
      </c>
      <c r="J91" s="148">
        <f t="shared" si="2"/>
        <v>4.9431537320810681E-2</v>
      </c>
      <c r="K91" s="338">
        <v>0.03</v>
      </c>
      <c r="L91" s="425"/>
      <c r="M91" s="425"/>
      <c r="N91" s="142"/>
      <c r="O91" s="24"/>
      <c r="P91" s="24"/>
      <c r="Q91" s="24"/>
      <c r="R91" s="24"/>
      <c r="S91" s="24"/>
      <c r="T91" s="24"/>
      <c r="U91" s="24"/>
      <c r="V91" s="24"/>
      <c r="W91" s="24"/>
      <c r="X91" s="24"/>
      <c r="Y91" s="24"/>
    </row>
    <row r="92" spans="1:25" customFormat="1" ht="395.25" hidden="1">
      <c r="A92" s="24"/>
      <c r="B92" s="628"/>
      <c r="C92" s="139">
        <v>84</v>
      </c>
      <c r="D92" s="200" t="s">
        <v>500</v>
      </c>
      <c r="E92" s="142"/>
      <c r="F92" s="142"/>
      <c r="G92" s="142">
        <v>88</v>
      </c>
      <c r="H92" s="142"/>
      <c r="I92" s="339" t="s">
        <v>499</v>
      </c>
      <c r="J92" s="148">
        <f t="shared" si="2"/>
        <v>4.9431537320810681E-2</v>
      </c>
      <c r="K92" s="141"/>
      <c r="L92" s="425"/>
      <c r="M92" s="425"/>
      <c r="N92" s="142"/>
      <c r="O92" s="24"/>
      <c r="P92" s="24"/>
      <c r="Q92" s="24"/>
      <c r="R92" s="24"/>
      <c r="S92" s="24"/>
      <c r="T92" s="24"/>
      <c r="U92" s="24"/>
      <c r="V92" s="24"/>
      <c r="W92" s="24"/>
      <c r="X92" s="24"/>
      <c r="Y92" s="24"/>
    </row>
    <row r="93" spans="1:25" customFormat="1" ht="178.5" hidden="1">
      <c r="A93" s="24"/>
      <c r="B93" s="628"/>
      <c r="C93" s="139">
        <v>85</v>
      </c>
      <c r="D93" s="200" t="s">
        <v>501</v>
      </c>
      <c r="E93" s="142"/>
      <c r="F93" s="142"/>
      <c r="G93" s="142">
        <v>88</v>
      </c>
      <c r="H93" s="142"/>
      <c r="I93" s="117" t="s">
        <v>13</v>
      </c>
      <c r="J93" s="148">
        <f t="shared" si="2"/>
        <v>4.9431537320810681E-2</v>
      </c>
      <c r="K93" s="141"/>
      <c r="L93" s="425"/>
      <c r="M93" s="425"/>
      <c r="N93" s="142"/>
      <c r="O93" s="24"/>
      <c r="P93" s="24"/>
      <c r="Q93" s="24"/>
      <c r="R93" s="24"/>
      <c r="S93" s="24"/>
      <c r="T93" s="24"/>
      <c r="U93" s="24"/>
      <c r="V93" s="24"/>
      <c r="W93" s="24"/>
      <c r="X93" s="24"/>
      <c r="Y93" s="24"/>
    </row>
    <row r="94" spans="1:25" customFormat="1" ht="140.25" hidden="1">
      <c r="A94" s="24"/>
      <c r="B94" s="628"/>
      <c r="C94" s="139">
        <v>86</v>
      </c>
      <c r="D94" s="200" t="s">
        <v>502</v>
      </c>
      <c r="E94" s="142"/>
      <c r="F94" s="142"/>
      <c r="G94" s="142">
        <v>82</v>
      </c>
      <c r="H94" s="142"/>
      <c r="I94" s="117" t="s">
        <v>493</v>
      </c>
      <c r="J94" s="148">
        <f t="shared" si="2"/>
        <v>4.9431537320810681E-2</v>
      </c>
      <c r="K94" s="141"/>
      <c r="L94" s="425"/>
      <c r="M94" s="425"/>
      <c r="N94" s="142"/>
      <c r="O94" s="24"/>
      <c r="P94" s="24"/>
      <c r="Q94" s="24"/>
      <c r="R94" s="24"/>
      <c r="S94" s="24"/>
      <c r="T94" s="24"/>
      <c r="U94" s="24"/>
      <c r="V94" s="24"/>
      <c r="W94" s="24"/>
      <c r="X94" s="24"/>
      <c r="Y94" s="24"/>
    </row>
    <row r="95" spans="1:25" customFormat="1" ht="369.75" hidden="1">
      <c r="A95" s="24"/>
      <c r="B95" s="628"/>
      <c r="C95" s="139">
        <v>87</v>
      </c>
      <c r="D95" s="200" t="s">
        <v>503</v>
      </c>
      <c r="E95" s="142"/>
      <c r="F95" s="142"/>
      <c r="G95" s="142">
        <v>82</v>
      </c>
      <c r="H95" s="142"/>
      <c r="I95" s="117" t="s">
        <v>13</v>
      </c>
      <c r="J95" s="279">
        <f t="shared" si="2"/>
        <v>4.9431537320810681E-2</v>
      </c>
      <c r="K95" s="141"/>
      <c r="L95" s="425"/>
      <c r="M95" s="425"/>
      <c r="N95" s="142"/>
      <c r="O95" s="24"/>
      <c r="P95" s="24"/>
      <c r="Q95" s="24"/>
      <c r="R95" s="24"/>
      <c r="S95" s="24"/>
      <c r="T95" s="24"/>
      <c r="U95" s="24"/>
      <c r="V95" s="24"/>
      <c r="W95" s="24"/>
      <c r="X95" s="24"/>
      <c r="Y95" s="24"/>
    </row>
    <row r="96" spans="1:25" customFormat="1" ht="409.5" hidden="1">
      <c r="A96" s="24"/>
      <c r="B96" s="628"/>
      <c r="C96" s="139">
        <v>88</v>
      </c>
      <c r="D96" s="200" t="s">
        <v>504</v>
      </c>
      <c r="E96" s="142"/>
      <c r="F96" s="142"/>
      <c r="G96" s="142">
        <v>82</v>
      </c>
      <c r="H96" s="142"/>
      <c r="I96" s="117" t="s">
        <v>493</v>
      </c>
      <c r="J96" s="148">
        <f t="shared" si="2"/>
        <v>4.9431537320810681E-2</v>
      </c>
      <c r="K96" s="141"/>
      <c r="L96" s="425"/>
      <c r="M96" s="425"/>
      <c r="N96" s="142"/>
      <c r="O96" s="24"/>
      <c r="P96" s="24"/>
      <c r="Q96" s="24"/>
      <c r="R96" s="24"/>
      <c r="S96" s="24"/>
      <c r="T96" s="24"/>
      <c r="U96" s="24"/>
      <c r="V96" s="24"/>
      <c r="W96" s="24"/>
      <c r="X96" s="24"/>
      <c r="Y96" s="24"/>
    </row>
    <row r="97" spans="1:25" customFormat="1" ht="255" hidden="1">
      <c r="A97" s="24"/>
      <c r="B97" s="628"/>
      <c r="C97" s="139">
        <v>89</v>
      </c>
      <c r="D97" s="200" t="s">
        <v>505</v>
      </c>
      <c r="E97" s="142"/>
      <c r="F97" s="142"/>
      <c r="G97" s="323">
        <v>90</v>
      </c>
      <c r="H97" s="142"/>
      <c r="I97" s="117" t="s">
        <v>506</v>
      </c>
      <c r="J97" s="148">
        <f t="shared" si="2"/>
        <v>4.9431537320810681E-2</v>
      </c>
      <c r="K97" s="322"/>
      <c r="L97" s="424"/>
      <c r="M97" s="424"/>
      <c r="N97" s="142"/>
      <c r="O97" s="24"/>
      <c r="P97" s="24"/>
      <c r="Q97" s="24"/>
      <c r="R97" s="24"/>
      <c r="S97" s="24"/>
      <c r="T97" s="24"/>
      <c r="U97" s="24"/>
      <c r="V97" s="24"/>
      <c r="W97" s="24"/>
      <c r="X97" s="24"/>
      <c r="Y97" s="24"/>
    </row>
    <row r="98" spans="1:25" customFormat="1" ht="229.5" hidden="1">
      <c r="A98" s="24"/>
      <c r="B98" s="628"/>
      <c r="C98" s="139">
        <v>90</v>
      </c>
      <c r="D98" s="200" t="s">
        <v>507</v>
      </c>
      <c r="E98" s="142"/>
      <c r="F98" s="142"/>
      <c r="G98" s="142">
        <v>88</v>
      </c>
      <c r="H98" s="142"/>
      <c r="I98" s="117" t="s">
        <v>13</v>
      </c>
      <c r="J98" s="133">
        <f t="shared" si="2"/>
        <v>4.9431537320810681E-2</v>
      </c>
      <c r="K98" s="141"/>
      <c r="L98" s="425"/>
      <c r="M98" s="425"/>
      <c r="N98" s="142"/>
      <c r="O98" s="24"/>
      <c r="P98" s="24"/>
      <c r="Q98" s="24"/>
      <c r="R98" s="24"/>
      <c r="S98" s="24"/>
      <c r="T98" s="24"/>
      <c r="U98" s="24"/>
      <c r="V98" s="24"/>
      <c r="W98" s="24"/>
      <c r="X98" s="24"/>
      <c r="Y98" s="24"/>
    </row>
    <row r="99" spans="1:25" customFormat="1" ht="242.25" hidden="1">
      <c r="A99" s="24"/>
      <c r="B99" s="628"/>
      <c r="C99" s="139">
        <v>91</v>
      </c>
      <c r="D99" s="200" t="s">
        <v>508</v>
      </c>
      <c r="E99" s="142"/>
      <c r="F99" s="142"/>
      <c r="G99" s="142">
        <v>82</v>
      </c>
      <c r="H99" s="142"/>
      <c r="I99" s="117" t="s">
        <v>450</v>
      </c>
      <c r="J99" s="148">
        <f t="shared" si="2"/>
        <v>4.9431537320810681E-2</v>
      </c>
      <c r="K99" s="141"/>
      <c r="L99" s="425"/>
      <c r="M99" s="425"/>
      <c r="N99" s="142"/>
      <c r="O99" s="24"/>
      <c r="P99" s="24"/>
      <c r="Q99" s="24"/>
      <c r="R99" s="24"/>
      <c r="S99" s="24"/>
      <c r="T99" s="24"/>
      <c r="U99" s="24"/>
      <c r="V99" s="24"/>
      <c r="W99" s="24"/>
      <c r="X99" s="24"/>
      <c r="Y99" s="24"/>
    </row>
    <row r="100" spans="1:25" customFormat="1" ht="409.5" hidden="1">
      <c r="A100" s="24"/>
      <c r="B100" s="628"/>
      <c r="C100" s="139">
        <v>92</v>
      </c>
      <c r="D100" s="200" t="s">
        <v>509</v>
      </c>
      <c r="E100" s="142"/>
      <c r="F100" s="142"/>
      <c r="G100" s="142">
        <v>92</v>
      </c>
      <c r="H100" s="142"/>
      <c r="I100" s="117" t="s">
        <v>423</v>
      </c>
      <c r="J100" s="148">
        <f t="shared" si="2"/>
        <v>4.9431537320810681E-2</v>
      </c>
      <c r="K100" s="141"/>
      <c r="L100" s="425"/>
      <c r="M100" s="425"/>
      <c r="N100" s="142"/>
      <c r="O100" s="24"/>
      <c r="P100" s="24"/>
      <c r="Q100" s="24"/>
      <c r="R100" s="24"/>
      <c r="S100" s="24"/>
      <c r="T100" s="24"/>
      <c r="U100" s="24"/>
      <c r="V100" s="24"/>
      <c r="W100" s="24"/>
      <c r="X100" s="24"/>
      <c r="Y100" s="24"/>
    </row>
    <row r="101" spans="1:25" customFormat="1" ht="344.25" hidden="1">
      <c r="A101" s="24"/>
      <c r="B101" s="628"/>
      <c r="C101" s="139">
        <v>93</v>
      </c>
      <c r="D101" s="200" t="s">
        <v>510</v>
      </c>
      <c r="E101" s="142"/>
      <c r="F101" s="142"/>
      <c r="G101" s="142">
        <v>82</v>
      </c>
      <c r="H101" s="142"/>
      <c r="I101" s="117" t="s">
        <v>423</v>
      </c>
      <c r="J101" s="148">
        <f t="shared" si="2"/>
        <v>4.9431537320810681E-2</v>
      </c>
      <c r="K101" s="141"/>
      <c r="L101" s="425"/>
      <c r="M101" s="425"/>
      <c r="N101" s="142"/>
      <c r="O101" s="24"/>
      <c r="P101" s="24"/>
      <c r="Q101" s="24"/>
      <c r="R101" s="24"/>
      <c r="S101" s="24"/>
      <c r="T101" s="24"/>
      <c r="U101" s="24"/>
      <c r="V101" s="24"/>
      <c r="W101" s="24"/>
      <c r="X101" s="24"/>
      <c r="Y101" s="24"/>
    </row>
    <row r="102" spans="1:25" customFormat="1" ht="409.5" hidden="1">
      <c r="A102" s="24"/>
      <c r="B102" s="628"/>
      <c r="C102" s="139">
        <v>94</v>
      </c>
      <c r="D102" s="200" t="s">
        <v>511</v>
      </c>
      <c r="E102" s="142"/>
      <c r="F102" s="142"/>
      <c r="G102" s="142">
        <v>85</v>
      </c>
      <c r="H102" s="142"/>
      <c r="I102" s="117" t="s">
        <v>423</v>
      </c>
      <c r="J102" s="148">
        <f t="shared" si="2"/>
        <v>4.9431537320810681E-2</v>
      </c>
      <c r="K102" s="141"/>
      <c r="L102" s="425"/>
      <c r="M102" s="425"/>
      <c r="N102" s="142"/>
      <c r="O102" s="24"/>
      <c r="P102" s="24"/>
      <c r="Q102" s="24"/>
      <c r="R102" s="24"/>
      <c r="S102" s="24"/>
      <c r="T102" s="24"/>
      <c r="U102" s="24"/>
      <c r="V102" s="24"/>
      <c r="W102" s="24"/>
      <c r="X102" s="24"/>
      <c r="Y102" s="24"/>
    </row>
    <row r="103" spans="1:25" customFormat="1" ht="382.5" hidden="1">
      <c r="A103" s="24"/>
      <c r="B103" s="628"/>
      <c r="C103" s="139">
        <v>95</v>
      </c>
      <c r="D103" s="200" t="s">
        <v>512</v>
      </c>
      <c r="E103" s="142"/>
      <c r="F103" s="142"/>
      <c r="G103" s="323">
        <v>90</v>
      </c>
      <c r="H103" s="142"/>
      <c r="I103" s="117" t="s">
        <v>423</v>
      </c>
      <c r="J103" s="148">
        <f t="shared" si="2"/>
        <v>4.9431537320810681E-2</v>
      </c>
      <c r="K103" s="141"/>
      <c r="L103" s="425"/>
      <c r="M103" s="425"/>
      <c r="N103" s="142"/>
      <c r="O103" s="24"/>
      <c r="P103" s="24"/>
      <c r="Q103" s="24"/>
      <c r="R103" s="24"/>
      <c r="S103" s="24"/>
      <c r="T103" s="24"/>
      <c r="U103" s="24"/>
      <c r="V103" s="24"/>
      <c r="W103" s="24"/>
      <c r="X103" s="24"/>
      <c r="Y103" s="24"/>
    </row>
    <row r="104" spans="1:25" customFormat="1" ht="409.5" hidden="1">
      <c r="A104" s="24"/>
      <c r="B104" s="628"/>
      <c r="C104" s="139">
        <v>96</v>
      </c>
      <c r="D104" s="200" t="s">
        <v>513</v>
      </c>
      <c r="E104" s="142"/>
      <c r="F104" s="142"/>
      <c r="G104" s="323">
        <v>90</v>
      </c>
      <c r="H104" s="142"/>
      <c r="I104" s="117" t="s">
        <v>423</v>
      </c>
      <c r="J104" s="148">
        <f t="shared" si="2"/>
        <v>4.9431537320810681E-2</v>
      </c>
      <c r="K104" s="322"/>
      <c r="L104" s="424"/>
      <c r="M104" s="424"/>
      <c r="N104" s="142"/>
      <c r="O104" s="24"/>
      <c r="P104" s="24"/>
      <c r="Q104" s="24"/>
      <c r="R104" s="24"/>
      <c r="S104" s="24"/>
      <c r="T104" s="24"/>
      <c r="U104" s="24"/>
      <c r="V104" s="24"/>
      <c r="W104" s="24"/>
      <c r="X104" s="24"/>
      <c r="Y104" s="24"/>
    </row>
    <row r="105" spans="1:25" customFormat="1" ht="369.75" hidden="1">
      <c r="A105" s="24"/>
      <c r="B105" s="628"/>
      <c r="C105" s="139">
        <v>97</v>
      </c>
      <c r="D105" s="200" t="s">
        <v>514</v>
      </c>
      <c r="E105" s="142"/>
      <c r="F105" s="142"/>
      <c r="G105" s="323">
        <v>90</v>
      </c>
      <c r="H105" s="142"/>
      <c r="I105" s="117" t="s">
        <v>423</v>
      </c>
      <c r="J105" s="148">
        <f t="shared" ref="J105:J125" si="3">$F$3/$O$3</f>
        <v>4.9431537320810681E-2</v>
      </c>
      <c r="K105" s="141"/>
      <c r="L105" s="425"/>
      <c r="M105" s="425"/>
      <c r="N105" s="142"/>
      <c r="O105" s="24"/>
      <c r="P105" s="24"/>
      <c r="Q105" s="24"/>
      <c r="R105" s="24"/>
      <c r="S105" s="24"/>
      <c r="T105" s="24"/>
      <c r="U105" s="24"/>
      <c r="V105" s="24"/>
      <c r="W105" s="24"/>
      <c r="X105" s="24"/>
      <c r="Y105" s="24"/>
    </row>
    <row r="106" spans="1:25" customFormat="1" ht="409.5" hidden="1">
      <c r="A106" s="24"/>
      <c r="B106" s="628"/>
      <c r="C106" s="139">
        <v>98</v>
      </c>
      <c r="D106" s="200" t="s">
        <v>515</v>
      </c>
      <c r="E106" s="142"/>
      <c r="F106" s="142"/>
      <c r="G106" s="142">
        <v>86</v>
      </c>
      <c r="H106" s="142"/>
      <c r="I106" s="117" t="s">
        <v>13</v>
      </c>
      <c r="J106" s="148">
        <f t="shared" si="3"/>
        <v>4.9431537320810681E-2</v>
      </c>
      <c r="K106" s="141"/>
      <c r="L106" s="425"/>
      <c r="M106" s="425"/>
      <c r="N106" s="142"/>
      <c r="O106" s="24"/>
      <c r="P106" s="24"/>
      <c r="Q106" s="24"/>
      <c r="R106" s="24"/>
      <c r="S106" s="24"/>
      <c r="T106" s="24"/>
      <c r="U106" s="24"/>
      <c r="V106" s="24"/>
      <c r="W106" s="24"/>
      <c r="X106" s="24"/>
      <c r="Y106" s="24"/>
    </row>
    <row r="107" spans="1:25" customFormat="1" ht="165.75" hidden="1">
      <c r="A107" s="24"/>
      <c r="B107" s="628"/>
      <c r="C107" s="139">
        <v>99</v>
      </c>
      <c r="D107" s="200" t="s">
        <v>516</v>
      </c>
      <c r="E107" s="142"/>
      <c r="F107" s="142"/>
      <c r="G107" s="323">
        <v>100</v>
      </c>
      <c r="H107" s="142"/>
      <c r="I107" s="117" t="s">
        <v>13</v>
      </c>
      <c r="J107" s="148">
        <f t="shared" si="3"/>
        <v>4.9431537320810681E-2</v>
      </c>
      <c r="K107" s="141">
        <v>0.05</v>
      </c>
      <c r="L107" s="425"/>
      <c r="M107" s="425"/>
      <c r="N107" s="142"/>
      <c r="O107" s="24"/>
      <c r="P107" s="24"/>
      <c r="Q107" s="24"/>
      <c r="R107" s="24"/>
      <c r="S107" s="24"/>
      <c r="T107" s="24"/>
      <c r="U107" s="24"/>
      <c r="V107" s="24"/>
      <c r="W107" s="24"/>
      <c r="X107" s="24"/>
      <c r="Y107" s="24"/>
    </row>
    <row r="108" spans="1:25" customFormat="1" ht="409.5" hidden="1">
      <c r="A108" s="24"/>
      <c r="B108" s="628"/>
      <c r="C108" s="139">
        <v>100</v>
      </c>
      <c r="D108" s="200" t="s">
        <v>517</v>
      </c>
      <c r="E108" s="142"/>
      <c r="F108" s="142"/>
      <c r="G108" s="142">
        <v>98</v>
      </c>
      <c r="H108" s="142"/>
      <c r="I108" s="117" t="s">
        <v>423</v>
      </c>
      <c r="J108" s="148">
        <f t="shared" si="3"/>
        <v>4.9431537320810681E-2</v>
      </c>
      <c r="K108" s="141"/>
      <c r="L108" s="425"/>
      <c r="M108" s="425"/>
      <c r="N108" s="142"/>
      <c r="O108" s="24"/>
      <c r="P108" s="24"/>
      <c r="Q108" s="24"/>
      <c r="R108" s="24"/>
      <c r="S108" s="24"/>
      <c r="T108" s="24"/>
      <c r="U108" s="24"/>
      <c r="V108" s="24"/>
      <c r="W108" s="24"/>
      <c r="X108" s="24"/>
      <c r="Y108" s="24"/>
    </row>
    <row r="109" spans="1:25" customFormat="1" ht="409.5" hidden="1">
      <c r="A109" s="24"/>
      <c r="B109" s="628"/>
      <c r="C109" s="139">
        <v>101</v>
      </c>
      <c r="D109" s="200" t="s">
        <v>518</v>
      </c>
      <c r="E109" s="142"/>
      <c r="F109" s="142"/>
      <c r="G109" s="142">
        <v>95</v>
      </c>
      <c r="H109" s="142"/>
      <c r="I109" s="117" t="s">
        <v>519</v>
      </c>
      <c r="J109" s="148">
        <f t="shared" si="3"/>
        <v>4.9431537320810681E-2</v>
      </c>
      <c r="K109" s="322"/>
      <c r="L109" s="424"/>
      <c r="M109" s="424"/>
      <c r="N109" s="142"/>
      <c r="O109" s="24"/>
      <c r="P109" s="24"/>
      <c r="Q109" s="24"/>
      <c r="R109" s="24"/>
      <c r="S109" s="24"/>
      <c r="T109" s="24"/>
      <c r="U109" s="24"/>
      <c r="V109" s="24"/>
      <c r="W109" s="24"/>
      <c r="X109" s="24"/>
      <c r="Y109" s="24"/>
    </row>
    <row r="110" spans="1:25" customFormat="1" ht="409.5" hidden="1">
      <c r="A110" s="24"/>
      <c r="B110" s="628"/>
      <c r="C110" s="139">
        <v>102</v>
      </c>
      <c r="D110" s="200" t="s">
        <v>520</v>
      </c>
      <c r="E110" s="142"/>
      <c r="F110" s="142"/>
      <c r="G110" s="142">
        <v>95</v>
      </c>
      <c r="H110" s="142"/>
      <c r="I110" s="117" t="s">
        <v>519</v>
      </c>
      <c r="J110" s="148">
        <f t="shared" si="3"/>
        <v>4.9431537320810681E-2</v>
      </c>
      <c r="K110" s="141"/>
      <c r="L110" s="425"/>
      <c r="M110" s="425"/>
      <c r="N110" s="142"/>
      <c r="O110" s="24"/>
      <c r="P110" s="24"/>
      <c r="Q110" s="24"/>
      <c r="R110" s="24"/>
      <c r="S110" s="24"/>
      <c r="T110" s="24"/>
      <c r="U110" s="24"/>
      <c r="V110" s="24"/>
      <c r="W110" s="24"/>
      <c r="X110" s="24"/>
      <c r="Y110" s="24"/>
    </row>
    <row r="111" spans="1:25" customFormat="1" ht="216.75" hidden="1">
      <c r="A111" s="24"/>
      <c r="B111" s="628"/>
      <c r="C111" s="139">
        <v>103</v>
      </c>
      <c r="D111" s="200" t="s">
        <v>521</v>
      </c>
      <c r="E111" s="142"/>
      <c r="F111" s="142"/>
      <c r="G111" s="142">
        <v>95</v>
      </c>
      <c r="H111" s="142"/>
      <c r="I111" s="117" t="s">
        <v>519</v>
      </c>
      <c r="J111" s="148">
        <f t="shared" si="3"/>
        <v>4.9431537320810681E-2</v>
      </c>
      <c r="K111" s="141"/>
      <c r="L111" s="425"/>
      <c r="M111" s="425"/>
      <c r="N111" s="142"/>
      <c r="O111" s="24"/>
      <c r="P111" s="24"/>
      <c r="Q111" s="24"/>
      <c r="R111" s="24"/>
      <c r="S111" s="24"/>
      <c r="T111" s="24"/>
      <c r="U111" s="24"/>
      <c r="V111" s="24"/>
      <c r="W111" s="24"/>
      <c r="X111" s="24"/>
      <c r="Y111" s="24"/>
    </row>
    <row r="112" spans="1:25" customFormat="1" ht="369.75" hidden="1">
      <c r="A112" s="24"/>
      <c r="B112" s="628"/>
      <c r="C112" s="139">
        <v>104</v>
      </c>
      <c r="D112" s="200" t="s">
        <v>522</v>
      </c>
      <c r="E112" s="142"/>
      <c r="F112" s="142"/>
      <c r="G112" s="323">
        <v>85</v>
      </c>
      <c r="H112" s="142"/>
      <c r="I112" s="117" t="s">
        <v>519</v>
      </c>
      <c r="J112" s="148">
        <f t="shared" si="3"/>
        <v>4.9431537320810681E-2</v>
      </c>
      <c r="K112" s="141"/>
      <c r="L112" s="425"/>
      <c r="M112" s="425"/>
      <c r="N112" s="142"/>
      <c r="O112" s="24"/>
      <c r="P112" s="24"/>
      <c r="Q112" s="24"/>
      <c r="R112" s="24"/>
      <c r="S112" s="24"/>
      <c r="T112" s="24"/>
      <c r="U112" s="24"/>
      <c r="V112" s="24"/>
      <c r="W112" s="24"/>
      <c r="X112" s="24"/>
      <c r="Y112" s="24"/>
    </row>
    <row r="113" spans="1:25" customFormat="1" ht="280.5" hidden="1">
      <c r="A113" s="24"/>
      <c r="B113" s="628"/>
      <c r="C113" s="139">
        <v>105</v>
      </c>
      <c r="D113" s="200" t="s">
        <v>523</v>
      </c>
      <c r="E113" s="142"/>
      <c r="F113" s="142"/>
      <c r="G113" s="142">
        <v>95</v>
      </c>
      <c r="H113" s="142"/>
      <c r="I113" s="117" t="s">
        <v>52</v>
      </c>
      <c r="J113" s="148">
        <f t="shared" si="3"/>
        <v>4.9431537320810681E-2</v>
      </c>
      <c r="K113" s="141"/>
      <c r="L113" s="425"/>
      <c r="M113" s="425"/>
      <c r="N113" s="142"/>
      <c r="O113" s="24"/>
      <c r="P113" s="24"/>
      <c r="Q113" s="24"/>
      <c r="R113" s="24"/>
      <c r="S113" s="24"/>
      <c r="T113" s="24"/>
      <c r="U113" s="24"/>
      <c r="V113" s="24"/>
      <c r="W113" s="24"/>
      <c r="X113" s="24"/>
      <c r="Y113" s="24"/>
    </row>
    <row r="114" spans="1:25" customFormat="1" ht="409.5" hidden="1">
      <c r="A114" s="24"/>
      <c r="B114" s="628"/>
      <c r="C114" s="139">
        <v>106</v>
      </c>
      <c r="D114" s="200" t="s">
        <v>524</v>
      </c>
      <c r="E114" s="142"/>
      <c r="F114" s="142"/>
      <c r="G114" s="142">
        <v>89</v>
      </c>
      <c r="H114" s="142"/>
      <c r="I114" s="117" t="s">
        <v>52</v>
      </c>
      <c r="J114" s="148">
        <f t="shared" si="3"/>
        <v>4.9431537320810681E-2</v>
      </c>
      <c r="K114" s="141"/>
      <c r="L114" s="425"/>
      <c r="M114" s="425"/>
      <c r="N114" s="142"/>
      <c r="O114" s="24"/>
      <c r="P114" s="24"/>
      <c r="Q114" s="24"/>
      <c r="R114" s="24"/>
      <c r="S114" s="24"/>
      <c r="T114" s="24"/>
      <c r="U114" s="24"/>
      <c r="V114" s="24"/>
      <c r="W114" s="24"/>
      <c r="X114" s="24"/>
      <c r="Y114" s="24"/>
    </row>
    <row r="115" spans="1:25" customFormat="1" ht="165.75" hidden="1">
      <c r="A115" s="24"/>
      <c r="B115" s="628"/>
      <c r="C115" s="139">
        <v>107</v>
      </c>
      <c r="D115" s="200" t="s">
        <v>525</v>
      </c>
      <c r="E115" s="142"/>
      <c r="F115" s="142"/>
      <c r="G115" s="142">
        <v>92</v>
      </c>
      <c r="H115" s="142"/>
      <c r="I115" s="117" t="s">
        <v>13</v>
      </c>
      <c r="J115" s="148">
        <f t="shared" si="3"/>
        <v>4.9431537320810681E-2</v>
      </c>
      <c r="K115" s="141"/>
      <c r="L115" s="425"/>
      <c r="M115" s="425"/>
      <c r="N115" s="142"/>
      <c r="O115" s="24"/>
      <c r="P115" s="24"/>
      <c r="Q115" s="24"/>
      <c r="R115" s="24"/>
      <c r="S115" s="24"/>
      <c r="T115" s="24"/>
      <c r="U115" s="24"/>
      <c r="V115" s="24"/>
      <c r="W115" s="24"/>
      <c r="X115" s="24"/>
      <c r="Y115" s="24"/>
    </row>
    <row r="116" spans="1:25" customFormat="1" ht="318.75" hidden="1">
      <c r="A116" s="24"/>
      <c r="B116" s="628"/>
      <c r="C116" s="139">
        <v>108</v>
      </c>
      <c r="D116" s="200" t="s">
        <v>526</v>
      </c>
      <c r="E116" s="142"/>
      <c r="F116" s="142"/>
      <c r="G116" s="142">
        <v>95</v>
      </c>
      <c r="H116" s="142"/>
      <c r="I116" s="117" t="s">
        <v>13</v>
      </c>
      <c r="J116" s="148">
        <f t="shared" si="3"/>
        <v>4.9431537320810681E-2</v>
      </c>
      <c r="K116" s="141"/>
      <c r="L116" s="425"/>
      <c r="M116" s="425"/>
      <c r="N116" s="142"/>
      <c r="O116" s="24"/>
      <c r="P116" s="24"/>
      <c r="Q116" s="24"/>
      <c r="R116" s="24"/>
      <c r="S116" s="24"/>
      <c r="T116" s="24"/>
      <c r="U116" s="24"/>
      <c r="V116" s="24"/>
      <c r="W116" s="24"/>
      <c r="X116" s="24"/>
      <c r="Y116" s="24"/>
    </row>
    <row r="117" spans="1:25" customFormat="1" ht="357" hidden="1">
      <c r="A117" s="24"/>
      <c r="B117" s="628"/>
      <c r="C117" s="139">
        <v>109</v>
      </c>
      <c r="D117" s="200" t="s">
        <v>527</v>
      </c>
      <c r="E117" s="142"/>
      <c r="F117" s="142"/>
      <c r="G117" s="323">
        <v>85</v>
      </c>
      <c r="H117" s="142"/>
      <c r="I117" s="117" t="s">
        <v>13</v>
      </c>
      <c r="J117" s="148">
        <f t="shared" si="3"/>
        <v>4.9431537320810681E-2</v>
      </c>
      <c r="K117" s="141"/>
      <c r="L117" s="425"/>
      <c r="M117" s="425"/>
      <c r="N117" s="142"/>
      <c r="O117" s="24"/>
      <c r="P117" s="24"/>
      <c r="Q117" s="24"/>
      <c r="R117" s="24"/>
      <c r="S117" s="24"/>
      <c r="T117" s="24"/>
      <c r="U117" s="24"/>
      <c r="V117" s="24"/>
      <c r="W117" s="24"/>
      <c r="X117" s="24"/>
      <c r="Y117" s="24"/>
    </row>
    <row r="118" spans="1:25" customFormat="1" ht="318.75" hidden="1">
      <c r="A118" s="24"/>
      <c r="B118" s="628"/>
      <c r="C118" s="139">
        <v>110</v>
      </c>
      <c r="D118" s="200" t="s">
        <v>528</v>
      </c>
      <c r="E118" s="142"/>
      <c r="F118" s="142"/>
      <c r="G118" s="323">
        <v>85</v>
      </c>
      <c r="H118" s="142"/>
      <c r="I118" s="117" t="s">
        <v>13</v>
      </c>
      <c r="J118" s="148">
        <f t="shared" si="3"/>
        <v>4.9431537320810681E-2</v>
      </c>
      <c r="K118" s="141"/>
      <c r="L118" s="425"/>
      <c r="M118" s="425"/>
      <c r="N118" s="142"/>
      <c r="O118" s="24"/>
      <c r="P118" s="24"/>
      <c r="Q118" s="24"/>
      <c r="R118" s="24"/>
      <c r="S118" s="24"/>
      <c r="T118" s="24"/>
      <c r="U118" s="24"/>
      <c r="V118" s="24"/>
      <c r="W118" s="24"/>
      <c r="X118" s="24"/>
      <c r="Y118" s="24"/>
    </row>
    <row r="119" spans="1:25" customFormat="1" ht="153" hidden="1">
      <c r="A119" s="24"/>
      <c r="B119" s="628"/>
      <c r="C119" s="139">
        <v>111</v>
      </c>
      <c r="D119" s="200" t="s">
        <v>529</v>
      </c>
      <c r="E119" s="142"/>
      <c r="F119" s="142"/>
      <c r="G119" s="142">
        <v>82</v>
      </c>
      <c r="H119" s="142"/>
      <c r="I119" s="117" t="s">
        <v>13</v>
      </c>
      <c r="J119" s="148">
        <f t="shared" si="3"/>
        <v>4.9431537320810681E-2</v>
      </c>
      <c r="K119" s="141"/>
      <c r="L119" s="425"/>
      <c r="M119" s="425"/>
      <c r="N119" s="142"/>
      <c r="O119" s="24"/>
      <c r="P119" s="24"/>
      <c r="Q119" s="24"/>
      <c r="R119" s="24"/>
      <c r="S119" s="24"/>
      <c r="T119" s="24"/>
      <c r="U119" s="24"/>
      <c r="V119" s="24"/>
      <c r="W119" s="24"/>
      <c r="X119" s="24"/>
      <c r="Y119" s="24"/>
    </row>
    <row r="120" spans="1:25" customFormat="1" ht="409.5" hidden="1">
      <c r="A120" s="24"/>
      <c r="B120" s="628"/>
      <c r="C120" s="139">
        <v>112</v>
      </c>
      <c r="D120" s="200" t="s">
        <v>530</v>
      </c>
      <c r="E120" s="142"/>
      <c r="F120" s="142"/>
      <c r="G120" s="142">
        <v>92</v>
      </c>
      <c r="H120" s="142"/>
      <c r="I120" s="117" t="s">
        <v>13</v>
      </c>
      <c r="J120" s="148">
        <f t="shared" si="3"/>
        <v>4.9431537320810681E-2</v>
      </c>
      <c r="K120" s="141"/>
      <c r="L120" s="425"/>
      <c r="M120" s="425"/>
      <c r="N120" s="142"/>
      <c r="O120" s="24"/>
      <c r="P120" s="24"/>
      <c r="Q120" s="24"/>
      <c r="R120" s="24"/>
      <c r="S120" s="24"/>
      <c r="T120" s="24"/>
      <c r="U120" s="24"/>
      <c r="V120" s="24"/>
      <c r="W120" s="24"/>
      <c r="X120" s="24"/>
      <c r="Y120" s="24"/>
    </row>
    <row r="121" spans="1:25" customFormat="1" ht="191.25" hidden="1">
      <c r="A121" s="24"/>
      <c r="B121" s="628"/>
      <c r="C121" s="139">
        <v>113</v>
      </c>
      <c r="D121" s="200" t="s">
        <v>531</v>
      </c>
      <c r="E121" s="142"/>
      <c r="F121" s="142"/>
      <c r="G121" s="142">
        <v>85</v>
      </c>
      <c r="H121" s="142"/>
      <c r="I121" s="117" t="s">
        <v>13</v>
      </c>
      <c r="J121" s="148">
        <f t="shared" si="3"/>
        <v>4.9431537320810681E-2</v>
      </c>
      <c r="K121" s="141"/>
      <c r="L121" s="425"/>
      <c r="M121" s="425"/>
      <c r="N121" s="142"/>
      <c r="O121" s="24"/>
      <c r="P121" s="24"/>
      <c r="Q121" s="24"/>
      <c r="R121" s="24"/>
      <c r="S121" s="24"/>
      <c r="T121" s="24"/>
      <c r="U121" s="24"/>
      <c r="V121" s="24"/>
      <c r="W121" s="24"/>
      <c r="X121" s="24"/>
      <c r="Y121" s="24"/>
    </row>
    <row r="122" spans="1:25" customFormat="1" ht="318.75" hidden="1">
      <c r="A122" s="24"/>
      <c r="B122" s="628"/>
      <c r="C122" s="139">
        <v>114</v>
      </c>
      <c r="D122" s="200" t="s">
        <v>532</v>
      </c>
      <c r="E122" s="142"/>
      <c r="F122" s="142"/>
      <c r="G122" s="323">
        <v>100</v>
      </c>
      <c r="H122" s="142"/>
      <c r="I122" s="117" t="s">
        <v>351</v>
      </c>
      <c r="J122" s="148">
        <f t="shared" si="3"/>
        <v>4.9431537320810681E-2</v>
      </c>
      <c r="K122" s="141">
        <v>0.05</v>
      </c>
      <c r="L122" s="425"/>
      <c r="M122" s="425"/>
      <c r="N122" s="142"/>
      <c r="O122" s="24"/>
      <c r="P122" s="24"/>
      <c r="Q122" s="24"/>
      <c r="R122" s="24"/>
      <c r="S122" s="24"/>
      <c r="T122" s="24"/>
      <c r="U122" s="24"/>
      <c r="V122" s="24"/>
      <c r="W122" s="24"/>
      <c r="X122" s="24"/>
      <c r="Y122" s="24"/>
    </row>
    <row r="123" spans="1:25" customFormat="1" ht="280.5" hidden="1">
      <c r="A123" s="24"/>
      <c r="B123" s="628"/>
      <c r="C123" s="139">
        <v>115</v>
      </c>
      <c r="D123" s="200" t="s">
        <v>533</v>
      </c>
      <c r="E123" s="142"/>
      <c r="F123" s="142"/>
      <c r="G123" s="323">
        <v>98</v>
      </c>
      <c r="H123" s="142"/>
      <c r="I123" s="200" t="s">
        <v>351</v>
      </c>
      <c r="J123" s="148">
        <f t="shared" si="3"/>
        <v>4.9431537320810681E-2</v>
      </c>
      <c r="K123" s="141"/>
      <c r="L123" s="425"/>
      <c r="M123" s="425"/>
      <c r="N123" s="142"/>
      <c r="O123" s="24"/>
      <c r="P123" s="24"/>
      <c r="Q123" s="24"/>
      <c r="R123" s="24"/>
      <c r="S123" s="24"/>
      <c r="T123" s="24"/>
      <c r="U123" s="24"/>
      <c r="V123" s="24"/>
      <c r="W123" s="24"/>
      <c r="X123" s="24"/>
      <c r="Y123" s="24"/>
    </row>
    <row r="124" spans="1:25" customFormat="1" ht="409.5" hidden="1">
      <c r="A124" s="24"/>
      <c r="B124" s="628"/>
      <c r="C124" s="139">
        <v>116</v>
      </c>
      <c r="D124" s="200" t="s">
        <v>534</v>
      </c>
      <c r="E124" s="142"/>
      <c r="F124" s="142"/>
      <c r="G124" s="323">
        <v>98</v>
      </c>
      <c r="H124" s="142"/>
      <c r="I124" s="200" t="s">
        <v>351</v>
      </c>
      <c r="J124" s="133">
        <f t="shared" si="3"/>
        <v>4.9431537320810681E-2</v>
      </c>
      <c r="K124" s="141"/>
      <c r="L124" s="425"/>
      <c r="M124" s="425"/>
      <c r="N124" s="142"/>
      <c r="O124" s="24"/>
      <c r="P124" s="24"/>
      <c r="Q124" s="24"/>
      <c r="R124" s="24"/>
      <c r="S124" s="24"/>
      <c r="T124" s="24"/>
      <c r="U124" s="24"/>
      <c r="V124" s="24"/>
      <c r="W124" s="24"/>
      <c r="X124" s="24"/>
      <c r="Y124" s="24"/>
    </row>
    <row r="125" spans="1:25" customFormat="1" ht="243" hidden="1" thickBot="1">
      <c r="A125" s="24"/>
      <c r="B125" s="621"/>
      <c r="C125" s="189">
        <v>117</v>
      </c>
      <c r="D125" s="204" t="s">
        <v>535</v>
      </c>
      <c r="E125" s="147"/>
      <c r="F125" s="147"/>
      <c r="G125" s="147">
        <v>96</v>
      </c>
      <c r="H125" s="147"/>
      <c r="I125" s="146" t="s">
        <v>351</v>
      </c>
      <c r="J125" s="340">
        <f t="shared" si="3"/>
        <v>4.9431537320810681E-2</v>
      </c>
      <c r="K125" s="149"/>
      <c r="L125" s="426"/>
      <c r="M125" s="426"/>
      <c r="N125" s="147"/>
      <c r="O125" s="24"/>
      <c r="P125" s="24"/>
      <c r="Q125" s="24"/>
      <c r="R125" s="24"/>
      <c r="S125" s="24"/>
      <c r="T125" s="24"/>
      <c r="U125" s="24"/>
      <c r="V125" s="24"/>
      <c r="W125" s="24"/>
      <c r="X125" s="24"/>
      <c r="Y125" s="24"/>
    </row>
    <row r="126" spans="1:25" customFormat="1" ht="15.75" hidden="1" thickBot="1">
      <c r="D126" s="58"/>
      <c r="G126" s="299"/>
      <c r="I126" s="341" t="s">
        <v>94</v>
      </c>
      <c r="J126" s="153">
        <f t="shared" ref="J126:K126" si="4">SUM(J9:J125)</f>
        <v>5.7834898665348389</v>
      </c>
      <c r="K126" s="152">
        <f t="shared" si="4"/>
        <v>0.13</v>
      </c>
      <c r="L126" s="357"/>
      <c r="M126" s="357"/>
    </row>
    <row r="127" spans="1:25" customFormat="1" hidden="1">
      <c r="D127" s="58"/>
      <c r="G127" s="299"/>
      <c r="L127" s="346"/>
      <c r="M127" s="346"/>
    </row>
    <row r="128" spans="1:25" customFormat="1" ht="95.25" hidden="1" thickBot="1">
      <c r="B128" s="24"/>
      <c r="C128" s="311" t="s">
        <v>68</v>
      </c>
      <c r="D128" s="312" t="s">
        <v>81</v>
      </c>
      <c r="E128" s="312" t="s">
        <v>109</v>
      </c>
      <c r="F128" s="312" t="s">
        <v>19</v>
      </c>
      <c r="G128" s="312" t="s">
        <v>71</v>
      </c>
      <c r="H128" s="312" t="s">
        <v>96</v>
      </c>
      <c r="I128" s="342" t="s">
        <v>97</v>
      </c>
      <c r="L128" s="346"/>
      <c r="M128" s="346"/>
    </row>
    <row r="129" spans="2:13" customFormat="1" ht="242.25" hidden="1">
      <c r="B129" s="752" t="s">
        <v>98</v>
      </c>
      <c r="C129" s="122">
        <v>1</v>
      </c>
      <c r="D129" s="123" t="s">
        <v>536</v>
      </c>
      <c r="E129" s="125"/>
      <c r="F129" s="125"/>
      <c r="G129" s="125">
        <v>100</v>
      </c>
      <c r="H129" s="154">
        <f>$F$3/$O$3</f>
        <v>4.9431537320810681E-2</v>
      </c>
      <c r="I129" s="155"/>
      <c r="L129" s="346"/>
      <c r="M129" s="346"/>
    </row>
    <row r="130" spans="2:13" customFormat="1" ht="409.6" hidden="1" thickBot="1">
      <c r="B130" s="621"/>
      <c r="C130" s="144">
        <v>2</v>
      </c>
      <c r="D130" s="144" t="s">
        <v>537</v>
      </c>
      <c r="E130" s="146"/>
      <c r="F130" s="146"/>
      <c r="G130" s="146">
        <v>100</v>
      </c>
      <c r="H130" s="165">
        <f>$F$3/$O$3</f>
        <v>4.9431537320810681E-2</v>
      </c>
      <c r="I130" s="166"/>
      <c r="L130" s="346"/>
      <c r="M130" s="346"/>
    </row>
    <row r="131" spans="2:13" customFormat="1" ht="15.75" hidden="1" thickBot="1">
      <c r="B131" s="24"/>
      <c r="C131" s="24"/>
      <c r="D131" s="24"/>
      <c r="E131" s="24"/>
      <c r="F131" s="24"/>
      <c r="G131" s="151" t="s">
        <v>94</v>
      </c>
      <c r="H131" s="153">
        <f>SUM(H129:H130)</f>
        <v>9.8863074641621362E-2</v>
      </c>
      <c r="I131" s="24"/>
      <c r="L131" s="346"/>
      <c r="M131" s="346"/>
    </row>
    <row r="132" spans="2:13" customFormat="1" hidden="1">
      <c r="D132" s="58"/>
      <c r="G132" s="299"/>
      <c r="L132" s="346"/>
      <c r="M132" s="346"/>
    </row>
    <row r="133" spans="2:13" customFormat="1" hidden="1">
      <c r="D133" s="58"/>
      <c r="G133" s="299"/>
      <c r="L133" s="346"/>
      <c r="M133" s="346"/>
    </row>
    <row r="134" spans="2:13" customFormat="1" hidden="1">
      <c r="D134" s="58"/>
      <c r="G134" s="299"/>
      <c r="L134" s="346"/>
      <c r="M134" s="346"/>
    </row>
    <row r="135" spans="2:13" customFormat="1" hidden="1">
      <c r="D135" s="58"/>
      <c r="G135" s="299"/>
      <c r="L135" s="346"/>
      <c r="M135" s="346"/>
    </row>
    <row r="136" spans="2:13" customFormat="1" hidden="1">
      <c r="D136" s="58"/>
      <c r="G136" s="299"/>
      <c r="L136" s="346"/>
      <c r="M136" s="346"/>
    </row>
    <row r="137" spans="2:13" customFormat="1" hidden="1">
      <c r="D137" s="58"/>
      <c r="G137" s="299"/>
      <c r="L137" s="346"/>
      <c r="M137" s="346"/>
    </row>
    <row r="138" spans="2:13" customFormat="1" hidden="1">
      <c r="D138" s="58"/>
      <c r="G138" s="299"/>
      <c r="L138" s="346"/>
      <c r="M138" s="346"/>
    </row>
    <row r="139" spans="2:13" customFormat="1" hidden="1">
      <c r="D139" s="58"/>
      <c r="G139" s="299"/>
      <c r="L139" s="346"/>
      <c r="M139" s="346"/>
    </row>
    <row r="140" spans="2:13" customFormat="1" hidden="1">
      <c r="D140" s="58"/>
      <c r="G140" s="299"/>
      <c r="L140" s="346"/>
      <c r="M140" s="346"/>
    </row>
    <row r="141" spans="2:13" customFormat="1" hidden="1">
      <c r="D141" s="58"/>
      <c r="G141" s="299"/>
      <c r="L141" s="346"/>
      <c r="M141" s="346"/>
    </row>
    <row r="142" spans="2:13" customFormat="1" hidden="1">
      <c r="D142" s="58"/>
      <c r="G142" s="299"/>
      <c r="L142" s="346"/>
      <c r="M142" s="346"/>
    </row>
    <row r="143" spans="2:13" customFormat="1" hidden="1">
      <c r="D143" s="58"/>
      <c r="G143" s="299"/>
      <c r="L143" s="346"/>
      <c r="M143" s="346"/>
    </row>
    <row r="144" spans="2:13" customFormat="1" hidden="1">
      <c r="D144" s="58"/>
      <c r="G144" s="299"/>
      <c r="L144" s="346"/>
      <c r="M144" s="346"/>
    </row>
    <row r="145" spans="4:13" customFormat="1" hidden="1">
      <c r="D145" s="58"/>
      <c r="G145" s="299"/>
      <c r="L145" s="346"/>
      <c r="M145" s="346"/>
    </row>
    <row r="146" spans="4:13" customFormat="1" hidden="1">
      <c r="D146" s="58"/>
      <c r="G146" s="299"/>
      <c r="L146" s="346"/>
      <c r="M146" s="346"/>
    </row>
    <row r="147" spans="4:13" customFormat="1" hidden="1">
      <c r="D147" s="58"/>
      <c r="G147" s="299"/>
      <c r="L147" s="346"/>
      <c r="M147" s="346"/>
    </row>
    <row r="148" spans="4:13" customFormat="1" hidden="1">
      <c r="D148" s="58"/>
      <c r="G148" s="299"/>
      <c r="L148" s="346"/>
      <c r="M148" s="346"/>
    </row>
    <row r="149" spans="4:13" customFormat="1" hidden="1">
      <c r="D149" s="58"/>
      <c r="G149" s="299"/>
      <c r="L149" s="346"/>
      <c r="M149" s="346"/>
    </row>
    <row r="150" spans="4:13" customFormat="1" hidden="1">
      <c r="D150" s="58"/>
      <c r="G150" s="299"/>
      <c r="L150" s="346"/>
      <c r="M150" s="346"/>
    </row>
    <row r="151" spans="4:13" customFormat="1" hidden="1">
      <c r="D151" s="58"/>
      <c r="G151" s="299"/>
      <c r="L151" s="346"/>
      <c r="M151" s="346"/>
    </row>
    <row r="152" spans="4:13" customFormat="1" hidden="1">
      <c r="D152" s="58"/>
      <c r="G152" s="299"/>
      <c r="L152" s="346"/>
      <c r="M152" s="346"/>
    </row>
    <row r="153" spans="4:13" customFormat="1" hidden="1">
      <c r="D153" s="58"/>
      <c r="G153" s="299"/>
      <c r="L153" s="346"/>
      <c r="M153" s="346"/>
    </row>
    <row r="154" spans="4:13" customFormat="1" hidden="1">
      <c r="D154" s="58"/>
      <c r="G154" s="299"/>
      <c r="L154" s="346"/>
      <c r="M154" s="346"/>
    </row>
    <row r="155" spans="4:13" customFormat="1" hidden="1">
      <c r="D155" s="58"/>
      <c r="G155" s="299"/>
      <c r="L155" s="346"/>
      <c r="M155" s="346"/>
    </row>
    <row r="156" spans="4:13" customFormat="1" hidden="1">
      <c r="D156" s="58"/>
      <c r="G156" s="299"/>
      <c r="L156" s="346"/>
      <c r="M156" s="346"/>
    </row>
    <row r="157" spans="4:13" customFormat="1" hidden="1">
      <c r="D157" s="58"/>
      <c r="G157" s="299"/>
      <c r="L157" s="346"/>
      <c r="M157" s="346"/>
    </row>
    <row r="158" spans="4:13" customFormat="1" hidden="1">
      <c r="D158" s="58"/>
      <c r="G158" s="299"/>
      <c r="L158" s="346"/>
      <c r="M158" s="346"/>
    </row>
    <row r="159" spans="4:13" customFormat="1" hidden="1">
      <c r="D159" s="58"/>
      <c r="G159" s="299"/>
      <c r="L159" s="346"/>
      <c r="M159" s="346"/>
    </row>
    <row r="160" spans="4:13" customFormat="1" hidden="1">
      <c r="D160" s="58"/>
      <c r="G160" s="299"/>
      <c r="L160" s="346"/>
      <c r="M160" s="346"/>
    </row>
    <row r="161" spans="4:13" customFormat="1" hidden="1">
      <c r="D161" s="58"/>
      <c r="G161" s="299"/>
      <c r="L161" s="346"/>
      <c r="M161" s="346"/>
    </row>
    <row r="162" spans="4:13" customFormat="1" hidden="1">
      <c r="D162" s="58"/>
      <c r="G162" s="299"/>
      <c r="L162" s="346"/>
      <c r="M162" s="346"/>
    </row>
    <row r="163" spans="4:13" customFormat="1" hidden="1">
      <c r="D163" s="58"/>
      <c r="G163" s="299"/>
      <c r="L163" s="346"/>
      <c r="M163" s="346"/>
    </row>
    <row r="164" spans="4:13" customFormat="1" hidden="1">
      <c r="D164" s="58"/>
      <c r="G164" s="299"/>
      <c r="L164" s="346"/>
      <c r="M164" s="346"/>
    </row>
    <row r="165" spans="4:13" customFormat="1" hidden="1">
      <c r="D165" s="58"/>
      <c r="G165" s="299"/>
      <c r="L165" s="346"/>
      <c r="M165" s="346"/>
    </row>
    <row r="166" spans="4:13" customFormat="1" hidden="1">
      <c r="D166" s="58"/>
      <c r="G166" s="299"/>
      <c r="L166" s="346"/>
      <c r="M166" s="346"/>
    </row>
    <row r="167" spans="4:13" customFormat="1" hidden="1">
      <c r="D167" s="58"/>
      <c r="G167" s="299"/>
      <c r="L167" s="346"/>
      <c r="M167" s="346"/>
    </row>
    <row r="168" spans="4:13" customFormat="1" hidden="1">
      <c r="D168" s="58"/>
      <c r="G168" s="299"/>
      <c r="L168" s="346"/>
      <c r="M168" s="346"/>
    </row>
    <row r="169" spans="4:13" customFormat="1" hidden="1">
      <c r="D169" s="58"/>
      <c r="G169" s="299"/>
      <c r="L169" s="346"/>
      <c r="M169" s="346"/>
    </row>
    <row r="170" spans="4:13" customFormat="1" hidden="1">
      <c r="D170" s="58"/>
      <c r="G170" s="299"/>
      <c r="L170" s="346"/>
      <c r="M170" s="346"/>
    </row>
    <row r="171" spans="4:13" customFormat="1" hidden="1">
      <c r="D171" s="58"/>
      <c r="G171" s="299"/>
      <c r="L171" s="346"/>
      <c r="M171" s="346"/>
    </row>
    <row r="172" spans="4:13" customFormat="1" hidden="1">
      <c r="D172" s="58"/>
      <c r="G172" s="299"/>
      <c r="L172" s="346"/>
      <c r="M172" s="346"/>
    </row>
    <row r="173" spans="4:13" customFormat="1" hidden="1">
      <c r="D173" s="58"/>
      <c r="G173" s="299"/>
      <c r="L173" s="346"/>
      <c r="M173" s="346"/>
    </row>
    <row r="174" spans="4:13" customFormat="1" hidden="1">
      <c r="D174" s="58"/>
      <c r="G174" s="299"/>
      <c r="L174" s="346"/>
      <c r="M174" s="346"/>
    </row>
    <row r="175" spans="4:13" customFormat="1" hidden="1">
      <c r="D175" s="58"/>
      <c r="G175" s="299"/>
      <c r="L175" s="346"/>
      <c r="M175" s="346"/>
    </row>
    <row r="176" spans="4:13" customFormat="1" hidden="1">
      <c r="D176" s="58"/>
      <c r="G176" s="299"/>
      <c r="L176" s="346"/>
      <c r="M176" s="346"/>
    </row>
    <row r="177" spans="4:13" customFormat="1" hidden="1">
      <c r="D177" s="58"/>
      <c r="G177" s="299"/>
      <c r="L177" s="346"/>
      <c r="M177" s="346"/>
    </row>
    <row r="178" spans="4:13" customFormat="1" hidden="1">
      <c r="D178" s="58"/>
      <c r="G178" s="299"/>
      <c r="L178" s="346"/>
      <c r="M178" s="346"/>
    </row>
    <row r="179" spans="4:13" customFormat="1" hidden="1">
      <c r="D179" s="58"/>
      <c r="G179" s="299"/>
      <c r="L179" s="346"/>
      <c r="M179" s="346"/>
    </row>
    <row r="180" spans="4:13" customFormat="1" hidden="1">
      <c r="D180" s="58"/>
      <c r="G180" s="299"/>
      <c r="L180" s="346"/>
      <c r="M180" s="346"/>
    </row>
    <row r="181" spans="4:13" customFormat="1" hidden="1">
      <c r="D181" s="58"/>
      <c r="G181" s="299"/>
      <c r="L181" s="346"/>
      <c r="M181" s="346"/>
    </row>
    <row r="182" spans="4:13" customFormat="1" hidden="1">
      <c r="D182" s="58"/>
      <c r="G182" s="299"/>
      <c r="L182" s="346"/>
      <c r="M182" s="346"/>
    </row>
    <row r="183" spans="4:13" customFormat="1" hidden="1">
      <c r="D183" s="58"/>
      <c r="G183" s="299"/>
      <c r="L183" s="346"/>
      <c r="M183" s="346"/>
    </row>
    <row r="184" spans="4:13" customFormat="1" hidden="1">
      <c r="D184" s="58"/>
      <c r="G184" s="299"/>
      <c r="L184" s="346"/>
      <c r="M184" s="346"/>
    </row>
    <row r="185" spans="4:13" customFormat="1" hidden="1">
      <c r="D185" s="58"/>
      <c r="G185" s="299"/>
      <c r="L185" s="346"/>
      <c r="M185" s="346"/>
    </row>
    <row r="186" spans="4:13" customFormat="1" hidden="1">
      <c r="D186" s="58"/>
      <c r="G186" s="299"/>
      <c r="L186" s="346"/>
      <c r="M186" s="346"/>
    </row>
    <row r="187" spans="4:13" customFormat="1" hidden="1">
      <c r="D187" s="58"/>
      <c r="G187" s="299"/>
      <c r="L187" s="346"/>
      <c r="M187" s="346"/>
    </row>
    <row r="188" spans="4:13" customFormat="1" hidden="1">
      <c r="D188" s="58"/>
      <c r="G188" s="299"/>
      <c r="L188" s="346"/>
      <c r="M188" s="346"/>
    </row>
    <row r="189" spans="4:13" customFormat="1" ht="15.75" hidden="1" customHeight="1">
      <c r="D189" s="58"/>
      <c r="G189" s="299"/>
      <c r="L189" s="346"/>
      <c r="M189" s="346"/>
    </row>
    <row r="190" spans="4:13" customFormat="1" ht="15.75" hidden="1" customHeight="1">
      <c r="D190" s="58"/>
      <c r="G190" s="299"/>
      <c r="L190" s="346"/>
      <c r="M190" s="346"/>
    </row>
    <row r="191" spans="4:13" customFormat="1" ht="15.75" hidden="1" customHeight="1">
      <c r="D191" s="58"/>
      <c r="G191" s="299"/>
      <c r="L191" s="346"/>
      <c r="M191" s="346"/>
    </row>
    <row r="192" spans="4:13" customFormat="1" ht="15.75" hidden="1" customHeight="1">
      <c r="D192" s="58"/>
      <c r="G192" s="299"/>
      <c r="L192" s="346"/>
      <c r="M192" s="346"/>
    </row>
    <row r="193" spans="4:13" customFormat="1" ht="15.75" hidden="1" customHeight="1">
      <c r="D193" s="58"/>
      <c r="G193" s="299"/>
      <c r="L193" s="346"/>
      <c r="M193" s="346"/>
    </row>
    <row r="194" spans="4:13" customFormat="1" ht="15.75" hidden="1" customHeight="1">
      <c r="D194" s="58"/>
      <c r="G194" s="299"/>
      <c r="L194" s="346"/>
      <c r="M194" s="346"/>
    </row>
    <row r="195" spans="4:13" customFormat="1" ht="15.75" hidden="1" customHeight="1">
      <c r="D195" s="58"/>
      <c r="G195" s="299"/>
      <c r="L195" s="346"/>
      <c r="M195" s="346"/>
    </row>
    <row r="196" spans="4:13" customFormat="1" ht="15.75" hidden="1" customHeight="1">
      <c r="D196" s="58"/>
      <c r="G196" s="299"/>
      <c r="L196" s="346"/>
      <c r="M196" s="346"/>
    </row>
    <row r="197" spans="4:13" customFormat="1" ht="15.75" hidden="1" customHeight="1">
      <c r="D197" s="58"/>
      <c r="G197" s="299"/>
      <c r="L197" s="346"/>
      <c r="M197" s="346"/>
    </row>
    <row r="198" spans="4:13" customFormat="1" ht="15.75" hidden="1" customHeight="1">
      <c r="D198" s="58"/>
      <c r="G198" s="299"/>
      <c r="L198" s="346"/>
      <c r="M198" s="346"/>
    </row>
    <row r="199" spans="4:13" customFormat="1" ht="15.75" hidden="1" customHeight="1">
      <c r="D199" s="58"/>
      <c r="G199" s="299"/>
      <c r="L199" s="346"/>
      <c r="M199" s="346"/>
    </row>
    <row r="200" spans="4:13" customFormat="1" ht="15.75" hidden="1" customHeight="1">
      <c r="D200" s="58"/>
      <c r="G200" s="299"/>
      <c r="L200" s="346"/>
      <c r="M200" s="346"/>
    </row>
    <row r="201" spans="4:13" customFormat="1" ht="15.75" hidden="1" customHeight="1">
      <c r="D201" s="58"/>
      <c r="G201" s="299"/>
      <c r="L201" s="346"/>
      <c r="M201" s="346"/>
    </row>
    <row r="202" spans="4:13" customFormat="1" ht="15.75" hidden="1" customHeight="1">
      <c r="D202" s="58"/>
      <c r="G202" s="299"/>
      <c r="L202" s="346"/>
      <c r="M202" s="346"/>
    </row>
    <row r="203" spans="4:13" customFormat="1" ht="15.75" hidden="1" customHeight="1">
      <c r="D203" s="58"/>
      <c r="G203" s="299"/>
      <c r="L203" s="346"/>
      <c r="M203" s="346"/>
    </row>
    <row r="204" spans="4:13" customFormat="1" ht="15.75" hidden="1" customHeight="1">
      <c r="D204" s="58"/>
      <c r="G204" s="299"/>
      <c r="L204" s="346"/>
      <c r="M204" s="346"/>
    </row>
    <row r="205" spans="4:13" customFormat="1" ht="15.75" hidden="1" customHeight="1">
      <c r="D205" s="58"/>
      <c r="G205" s="299"/>
      <c r="L205" s="346"/>
      <c r="M205" s="346"/>
    </row>
    <row r="206" spans="4:13" customFormat="1" ht="15.75" hidden="1" customHeight="1">
      <c r="D206" s="58"/>
      <c r="G206" s="299"/>
      <c r="L206" s="346"/>
      <c r="M206" s="346"/>
    </row>
    <row r="207" spans="4:13" customFormat="1" ht="15.75" hidden="1" customHeight="1">
      <c r="D207" s="58"/>
      <c r="G207" s="299"/>
      <c r="L207" s="346"/>
      <c r="M207" s="346"/>
    </row>
    <row r="208" spans="4:13" customFormat="1" ht="15.75" hidden="1" customHeight="1">
      <c r="D208" s="58"/>
      <c r="G208" s="299"/>
      <c r="L208" s="346"/>
      <c r="M208" s="346"/>
    </row>
    <row r="209" spans="4:13" customFormat="1" ht="15.75" hidden="1" customHeight="1">
      <c r="D209" s="58"/>
      <c r="G209" s="299"/>
      <c r="L209" s="346"/>
      <c r="M209" s="346"/>
    </row>
    <row r="210" spans="4:13" customFormat="1" ht="15.75" hidden="1" customHeight="1">
      <c r="D210" s="58"/>
      <c r="G210" s="299"/>
      <c r="L210" s="346"/>
      <c r="M210" s="346"/>
    </row>
    <row r="211" spans="4:13" customFormat="1" ht="15.75" hidden="1" customHeight="1">
      <c r="D211" s="58"/>
      <c r="G211" s="299"/>
      <c r="L211" s="346"/>
      <c r="M211" s="346"/>
    </row>
    <row r="212" spans="4:13" customFormat="1" ht="15.75" hidden="1" customHeight="1">
      <c r="D212" s="58"/>
      <c r="G212" s="299"/>
      <c r="L212" s="346"/>
      <c r="M212" s="346"/>
    </row>
    <row r="213" spans="4:13" customFormat="1" ht="15.75" hidden="1" customHeight="1">
      <c r="D213" s="58"/>
      <c r="G213" s="299"/>
      <c r="L213" s="346"/>
      <c r="M213" s="346"/>
    </row>
    <row r="214" spans="4:13" customFormat="1" ht="15.75" hidden="1" customHeight="1">
      <c r="D214" s="58"/>
      <c r="G214" s="299"/>
      <c r="L214" s="346"/>
      <c r="M214" s="346"/>
    </row>
    <row r="215" spans="4:13" customFormat="1" ht="15.75" hidden="1" customHeight="1">
      <c r="D215" s="58"/>
      <c r="G215" s="299"/>
      <c r="L215" s="346"/>
      <c r="M215" s="346"/>
    </row>
    <row r="216" spans="4:13" customFormat="1" ht="15.75" hidden="1" customHeight="1">
      <c r="D216" s="58"/>
      <c r="G216" s="299"/>
      <c r="L216" s="346"/>
      <c r="M216" s="346"/>
    </row>
    <row r="217" spans="4:13" customFormat="1" ht="15.75" hidden="1" customHeight="1">
      <c r="D217" s="58"/>
      <c r="G217" s="299"/>
      <c r="L217" s="346"/>
      <c r="M217" s="346"/>
    </row>
    <row r="218" spans="4:13" customFormat="1" ht="93.75" hidden="1" customHeight="1">
      <c r="D218" s="58"/>
      <c r="G218" s="299"/>
      <c r="L218" s="346"/>
      <c r="M218" s="346"/>
    </row>
    <row r="219" spans="4:13" customFormat="1" ht="71.25" hidden="1" customHeight="1">
      <c r="D219" s="58"/>
      <c r="G219" s="299"/>
      <c r="L219" s="346"/>
      <c r="M219" s="346"/>
    </row>
    <row r="220" spans="4:13" customFormat="1" ht="147" hidden="1" customHeight="1">
      <c r="D220" s="58"/>
      <c r="G220" s="299"/>
      <c r="L220" s="346"/>
      <c r="M220" s="346"/>
    </row>
    <row r="221" spans="4:13" customFormat="1" ht="60.75" hidden="1" customHeight="1">
      <c r="D221" s="58"/>
      <c r="G221" s="299"/>
      <c r="L221" s="346"/>
      <c r="M221" s="346"/>
    </row>
    <row r="222" spans="4:13" customFormat="1" ht="195.75" hidden="1" customHeight="1">
      <c r="D222" s="58"/>
      <c r="G222" s="299"/>
      <c r="L222" s="346"/>
      <c r="M222" s="346"/>
    </row>
    <row r="223" spans="4:13" customFormat="1" ht="75" hidden="1" customHeight="1">
      <c r="D223" s="58"/>
      <c r="G223" s="299"/>
      <c r="L223" s="346"/>
      <c r="M223" s="346"/>
    </row>
    <row r="224" spans="4:13" customFormat="1" ht="91.5" hidden="1" customHeight="1">
      <c r="D224" s="58"/>
      <c r="G224" s="299"/>
      <c r="L224" s="346"/>
      <c r="M224" s="346"/>
    </row>
    <row r="225" spans="4:13" customFormat="1" ht="82.5" hidden="1" customHeight="1">
      <c r="D225" s="58"/>
      <c r="G225" s="299"/>
      <c r="L225" s="346"/>
      <c r="M225" s="346"/>
    </row>
    <row r="226" spans="4:13" customFormat="1" ht="123.75" hidden="1" customHeight="1">
      <c r="D226" s="58"/>
      <c r="G226" s="299"/>
      <c r="L226" s="346"/>
      <c r="M226" s="346"/>
    </row>
    <row r="227" spans="4:13" customFormat="1" ht="95.25" hidden="1" customHeight="1">
      <c r="D227" s="58"/>
      <c r="G227" s="299"/>
      <c r="L227" s="346"/>
      <c r="M227" s="346"/>
    </row>
    <row r="228" spans="4:13" customFormat="1" ht="81.75" hidden="1" customHeight="1">
      <c r="D228" s="58"/>
      <c r="G228" s="299"/>
      <c r="L228" s="346"/>
      <c r="M228" s="346"/>
    </row>
    <row r="229" spans="4:13" customFormat="1" ht="113.25" hidden="1" customHeight="1">
      <c r="D229" s="58"/>
      <c r="G229" s="299"/>
      <c r="L229" s="346"/>
      <c r="M229" s="346"/>
    </row>
    <row r="230" spans="4:13" customFormat="1" ht="95.25" hidden="1" customHeight="1">
      <c r="D230" s="58"/>
      <c r="G230" s="299"/>
      <c r="L230" s="346"/>
      <c r="M230" s="346"/>
    </row>
    <row r="231" spans="4:13" customFormat="1" ht="77.25" hidden="1" customHeight="1">
      <c r="D231" s="58"/>
      <c r="G231" s="299"/>
      <c r="L231" s="346"/>
      <c r="M231" s="346"/>
    </row>
    <row r="232" spans="4:13" customFormat="1" ht="111.75" hidden="1" customHeight="1">
      <c r="D232" s="58"/>
      <c r="G232" s="299"/>
      <c r="L232" s="346"/>
      <c r="M232" s="346"/>
    </row>
    <row r="233" spans="4:13" customFormat="1" ht="135" hidden="1" customHeight="1">
      <c r="D233" s="58"/>
      <c r="G233" s="299"/>
      <c r="L233" s="346"/>
      <c r="M233" s="346"/>
    </row>
    <row r="234" spans="4:13" customFormat="1" ht="82.5" hidden="1" customHeight="1">
      <c r="D234" s="58"/>
      <c r="G234" s="299"/>
      <c r="L234" s="346"/>
      <c r="M234" s="346"/>
    </row>
    <row r="235" spans="4:13" customFormat="1" ht="107.25" hidden="1" customHeight="1">
      <c r="D235" s="58"/>
      <c r="G235" s="299"/>
      <c r="L235" s="346"/>
      <c r="M235" s="346"/>
    </row>
    <row r="236" spans="4:13" customFormat="1" ht="96" hidden="1" customHeight="1">
      <c r="D236" s="58"/>
      <c r="G236" s="299"/>
      <c r="L236" s="346"/>
      <c r="M236" s="346"/>
    </row>
    <row r="237" spans="4:13" customFormat="1" ht="111.75" hidden="1" customHeight="1">
      <c r="D237" s="58"/>
      <c r="G237" s="299"/>
      <c r="L237" s="346"/>
      <c r="M237" s="346"/>
    </row>
    <row r="238" spans="4:13" customFormat="1" ht="95.25" hidden="1" customHeight="1">
      <c r="D238" s="58"/>
      <c r="G238" s="299"/>
      <c r="L238" s="346"/>
      <c r="M238" s="346"/>
    </row>
    <row r="239" spans="4:13" customFormat="1" ht="84.75" hidden="1" customHeight="1">
      <c r="D239" s="58"/>
      <c r="G239" s="299"/>
      <c r="L239" s="346"/>
      <c r="M239" s="346"/>
    </row>
    <row r="240" spans="4:13" customFormat="1" ht="84.75" hidden="1" customHeight="1">
      <c r="D240" s="58"/>
      <c r="G240" s="299"/>
      <c r="L240" s="346"/>
      <c r="M240" s="346"/>
    </row>
    <row r="241" spans="4:15" customFormat="1" ht="121.5" hidden="1" customHeight="1">
      <c r="D241" s="58"/>
      <c r="G241" s="299"/>
      <c r="L241" s="346"/>
      <c r="M241" s="346"/>
    </row>
    <row r="242" spans="4:15" customFormat="1" ht="140.25" hidden="1" customHeight="1">
      <c r="D242" s="58"/>
      <c r="G242" s="299"/>
      <c r="L242" s="346"/>
      <c r="M242" s="346"/>
    </row>
    <row r="243" spans="4:15" customFormat="1" ht="109.5" hidden="1" customHeight="1">
      <c r="D243" s="58"/>
      <c r="G243" s="299"/>
      <c r="L243" s="346"/>
      <c r="M243" s="346"/>
    </row>
    <row r="244" spans="4:15" customFormat="1" ht="63.75" hidden="1" customHeight="1">
      <c r="D244" s="58"/>
      <c r="G244" s="299"/>
      <c r="L244" s="346"/>
      <c r="M244" s="346"/>
    </row>
    <row r="245" spans="4:15" customFormat="1" ht="75.75" hidden="1" customHeight="1">
      <c r="D245" s="58"/>
      <c r="G245" s="299"/>
      <c r="L245" s="346"/>
      <c r="M245" s="346"/>
    </row>
    <row r="246" spans="4:15" customFormat="1" ht="52.5" hidden="1" customHeight="1">
      <c r="D246" s="58"/>
      <c r="G246" s="299"/>
      <c r="L246" s="346"/>
      <c r="M246" s="346"/>
    </row>
    <row r="247" spans="4:15" customFormat="1" ht="73.5" hidden="1" customHeight="1">
      <c r="D247" s="58"/>
      <c r="G247" s="299"/>
      <c r="L247" s="346"/>
      <c r="M247" s="346"/>
    </row>
    <row r="248" spans="4:15" ht="15.75" customHeight="1">
      <c r="D248" s="432"/>
      <c r="G248" s="451"/>
    </row>
    <row r="249" spans="4:15" ht="15.75" customHeight="1">
      <c r="D249" s="432"/>
      <c r="G249" s="451"/>
    </row>
    <row r="250" spans="4:15" ht="15.75" customHeight="1">
      <c r="D250" s="776" t="s">
        <v>66</v>
      </c>
      <c r="E250" s="777"/>
      <c r="F250" s="777"/>
      <c r="G250" s="777"/>
      <c r="H250" s="777"/>
      <c r="I250" s="777"/>
      <c r="J250" s="777"/>
      <c r="K250" s="777"/>
      <c r="L250" s="777"/>
      <c r="M250" s="777"/>
      <c r="N250" s="777"/>
      <c r="O250" s="778"/>
    </row>
    <row r="251" spans="4:15" ht="80.25" customHeight="1">
      <c r="D251" s="439" t="s">
        <v>68</v>
      </c>
      <c r="E251" s="439" t="s">
        <v>608</v>
      </c>
      <c r="F251" s="439" t="s">
        <v>574</v>
      </c>
      <c r="G251" s="439" t="s">
        <v>609</v>
      </c>
      <c r="H251" s="439" t="s">
        <v>576</v>
      </c>
      <c r="I251" s="439" t="s">
        <v>594</v>
      </c>
      <c r="J251" s="439" t="s">
        <v>591</v>
      </c>
      <c r="K251" s="439" t="s">
        <v>592</v>
      </c>
      <c r="L251" s="439" t="s">
        <v>593</v>
      </c>
      <c r="M251" s="439" t="s">
        <v>96</v>
      </c>
      <c r="N251" s="440" t="s">
        <v>658</v>
      </c>
      <c r="O251" s="440" t="s">
        <v>595</v>
      </c>
    </row>
    <row r="252" spans="4:15" s="501" customFormat="1" ht="76.5">
      <c r="D252" s="769">
        <v>1</v>
      </c>
      <c r="E252" s="771" t="s">
        <v>297</v>
      </c>
      <c r="F252" s="784" t="s">
        <v>684</v>
      </c>
      <c r="G252" s="441" t="s">
        <v>686</v>
      </c>
      <c r="H252" s="498" t="s">
        <v>577</v>
      </c>
      <c r="I252" s="773" t="s">
        <v>660</v>
      </c>
      <c r="J252" s="775">
        <v>43454</v>
      </c>
      <c r="K252" s="775">
        <v>43585</v>
      </c>
      <c r="L252" s="490" t="s">
        <v>659</v>
      </c>
      <c r="M252" s="593">
        <v>1.7000000000000001E-2</v>
      </c>
      <c r="N252" s="490" t="s">
        <v>661</v>
      </c>
      <c r="O252" s="546" t="s">
        <v>682</v>
      </c>
    </row>
    <row r="253" spans="4:15" s="501" customFormat="1" ht="38.25">
      <c r="D253" s="770"/>
      <c r="E253" s="772"/>
      <c r="F253" s="785"/>
      <c r="G253" s="441" t="s">
        <v>685</v>
      </c>
      <c r="H253" s="498" t="s">
        <v>577</v>
      </c>
      <c r="I253" s="774"/>
      <c r="J253" s="770"/>
      <c r="K253" s="770"/>
      <c r="L253" s="490" t="s">
        <v>662</v>
      </c>
      <c r="M253" s="593">
        <v>1.7000000000000001E-2</v>
      </c>
      <c r="N253" s="490" t="s">
        <v>663</v>
      </c>
      <c r="O253" s="546" t="s">
        <v>682</v>
      </c>
    </row>
    <row r="254" spans="4:15" s="501" customFormat="1" ht="63.75">
      <c r="D254" s="499">
        <v>2</v>
      </c>
      <c r="E254" s="490" t="s">
        <v>420</v>
      </c>
      <c r="F254" s="445" t="s">
        <v>683</v>
      </c>
      <c r="G254" s="442" t="s">
        <v>685</v>
      </c>
      <c r="H254" s="498" t="s">
        <v>577</v>
      </c>
      <c r="I254" s="450" t="s">
        <v>665</v>
      </c>
      <c r="J254" s="446">
        <v>43454</v>
      </c>
      <c r="K254" s="446">
        <v>43555</v>
      </c>
      <c r="L254" s="490" t="s">
        <v>664</v>
      </c>
      <c r="M254" s="593">
        <v>1.7999999999999999E-2</v>
      </c>
      <c r="N254" s="490" t="s">
        <v>666</v>
      </c>
      <c r="O254" s="546" t="s">
        <v>682</v>
      </c>
    </row>
    <row r="255" spans="4:15" s="501" customFormat="1" ht="63.75">
      <c r="D255" s="779">
        <v>3</v>
      </c>
      <c r="E255" s="657" t="s">
        <v>701</v>
      </c>
      <c r="F255" s="784" t="s">
        <v>702</v>
      </c>
      <c r="G255" s="775" t="s">
        <v>685</v>
      </c>
      <c r="H255" s="786" t="s">
        <v>577</v>
      </c>
      <c r="I255" s="450" t="s">
        <v>660</v>
      </c>
      <c r="J255" s="775">
        <v>43454</v>
      </c>
      <c r="K255" s="487">
        <v>43595</v>
      </c>
      <c r="L255" s="490" t="s">
        <v>667</v>
      </c>
      <c r="M255" s="593">
        <v>1.7999999999999999E-2</v>
      </c>
      <c r="N255" s="490" t="s">
        <v>668</v>
      </c>
      <c r="O255" s="546" t="s">
        <v>682</v>
      </c>
    </row>
    <row r="256" spans="4:15" s="501" customFormat="1" ht="103.5" customHeight="1">
      <c r="D256" s="779"/>
      <c r="E256" s="780"/>
      <c r="F256" s="785"/>
      <c r="G256" s="781"/>
      <c r="H256" s="786"/>
      <c r="I256" s="450" t="s">
        <v>660</v>
      </c>
      <c r="J256" s="770"/>
      <c r="K256" s="446">
        <v>43769</v>
      </c>
      <c r="L256" s="490" t="s">
        <v>669</v>
      </c>
      <c r="M256" s="593">
        <v>1.7999999999999999E-2</v>
      </c>
      <c r="N256" s="490" t="s">
        <v>940</v>
      </c>
      <c r="O256" s="546" t="s">
        <v>682</v>
      </c>
    </row>
    <row r="257" spans="4:15" s="501" customFormat="1" ht="66.75" customHeight="1">
      <c r="D257" s="499">
        <v>4</v>
      </c>
      <c r="E257" s="490" t="s">
        <v>313</v>
      </c>
      <c r="F257" s="490" t="s">
        <v>703</v>
      </c>
      <c r="G257" s="446" t="s">
        <v>685</v>
      </c>
      <c r="H257" s="498" t="s">
        <v>577</v>
      </c>
      <c r="I257" s="450" t="s">
        <v>671</v>
      </c>
      <c r="J257" s="446">
        <v>43454</v>
      </c>
      <c r="K257" s="446">
        <v>43496</v>
      </c>
      <c r="L257" s="490" t="s">
        <v>670</v>
      </c>
      <c r="M257" s="593">
        <v>1.7999999999999999E-2</v>
      </c>
      <c r="N257" s="490" t="s">
        <v>672</v>
      </c>
      <c r="O257" s="546" t="s">
        <v>682</v>
      </c>
    </row>
    <row r="258" spans="4:15" s="501" customFormat="1" ht="66.75" customHeight="1">
      <c r="D258" s="779">
        <v>5</v>
      </c>
      <c r="E258" s="657" t="s">
        <v>704</v>
      </c>
      <c r="F258" s="784" t="s">
        <v>705</v>
      </c>
      <c r="G258" s="775" t="s">
        <v>685</v>
      </c>
      <c r="H258" s="786" t="s">
        <v>577</v>
      </c>
      <c r="I258" s="773" t="s">
        <v>660</v>
      </c>
      <c r="J258" s="775">
        <v>43454</v>
      </c>
      <c r="K258" s="446">
        <v>43585</v>
      </c>
      <c r="L258" s="490" t="s">
        <v>673</v>
      </c>
      <c r="M258" s="593">
        <v>1.7999999999999999E-2</v>
      </c>
      <c r="N258" s="490" t="s">
        <v>674</v>
      </c>
      <c r="O258" s="546" t="s">
        <v>682</v>
      </c>
    </row>
    <row r="259" spans="4:15" s="501" customFormat="1" ht="66.75" customHeight="1">
      <c r="D259" s="779"/>
      <c r="E259" s="780"/>
      <c r="F259" s="787"/>
      <c r="G259" s="782"/>
      <c r="H259" s="786"/>
      <c r="I259" s="788"/>
      <c r="J259" s="783"/>
      <c r="K259" s="446">
        <v>43676</v>
      </c>
      <c r="L259" s="490" t="s">
        <v>675</v>
      </c>
      <c r="M259" s="593">
        <v>1.7999999999999999E-2</v>
      </c>
      <c r="N259" s="490" t="s">
        <v>939</v>
      </c>
      <c r="O259" s="546" t="s">
        <v>682</v>
      </c>
    </row>
    <row r="260" spans="4:15" s="501" customFormat="1" ht="66.75" customHeight="1">
      <c r="D260" s="499">
        <v>6</v>
      </c>
      <c r="E260" s="491" t="s">
        <v>687</v>
      </c>
      <c r="F260" s="491" t="s">
        <v>688</v>
      </c>
      <c r="G260" s="491" t="s">
        <v>689</v>
      </c>
      <c r="H260" s="496" t="s">
        <v>577</v>
      </c>
      <c r="I260" s="400" t="s">
        <v>699</v>
      </c>
      <c r="J260" s="494">
        <v>43689</v>
      </c>
      <c r="K260" s="494">
        <v>43768</v>
      </c>
      <c r="L260" s="492" t="s">
        <v>678</v>
      </c>
      <c r="M260" s="593">
        <v>1.7999999999999999E-2</v>
      </c>
      <c r="N260" s="490" t="s">
        <v>942</v>
      </c>
      <c r="O260" s="546" t="s">
        <v>682</v>
      </c>
    </row>
    <row r="261" spans="4:15" s="501" customFormat="1" ht="66.75" customHeight="1">
      <c r="D261" s="499">
        <f>+D260+1</f>
        <v>7</v>
      </c>
      <c r="E261" s="491" t="s">
        <v>690</v>
      </c>
      <c r="F261" s="491" t="s">
        <v>691</v>
      </c>
      <c r="G261" s="491" t="s">
        <v>689</v>
      </c>
      <c r="H261" s="496" t="s">
        <v>577</v>
      </c>
      <c r="I261" s="400" t="s">
        <v>699</v>
      </c>
      <c r="J261" s="494">
        <v>43324</v>
      </c>
      <c r="K261" s="494">
        <v>43768</v>
      </c>
      <c r="L261" s="492" t="s">
        <v>679</v>
      </c>
      <c r="M261" s="593">
        <v>1.7999999999999999E-2</v>
      </c>
      <c r="N261" s="490" t="s">
        <v>946</v>
      </c>
      <c r="O261" s="546" t="s">
        <v>682</v>
      </c>
    </row>
    <row r="262" spans="4:15" s="501" customFormat="1" ht="66.75" customHeight="1">
      <c r="D262" s="499">
        <f t="shared" ref="D262:D265" si="5">+D261+1</f>
        <v>8</v>
      </c>
      <c r="E262" s="491" t="s">
        <v>692</v>
      </c>
      <c r="F262" s="491" t="s">
        <v>693</v>
      </c>
      <c r="G262" s="491" t="s">
        <v>689</v>
      </c>
      <c r="H262" s="496" t="s">
        <v>577</v>
      </c>
      <c r="I262" s="400" t="s">
        <v>699</v>
      </c>
      <c r="J262" s="494">
        <v>43656</v>
      </c>
      <c r="K262" s="494">
        <v>43830</v>
      </c>
      <c r="L262" s="492" t="s">
        <v>676</v>
      </c>
      <c r="M262" s="593">
        <v>1.7999999999999999E-2</v>
      </c>
      <c r="N262" s="490" t="s">
        <v>944</v>
      </c>
      <c r="O262" s="546" t="s">
        <v>682</v>
      </c>
    </row>
    <row r="263" spans="4:15" s="501" customFormat="1" ht="125.25" customHeight="1">
      <c r="D263" s="499">
        <f t="shared" si="5"/>
        <v>9</v>
      </c>
      <c r="E263" s="491" t="s">
        <v>707</v>
      </c>
      <c r="F263" s="491" t="s">
        <v>694</v>
      </c>
      <c r="G263" s="491" t="s">
        <v>695</v>
      </c>
      <c r="H263" s="496" t="s">
        <v>577</v>
      </c>
      <c r="I263" s="492" t="s">
        <v>578</v>
      </c>
      <c r="J263" s="494">
        <v>43656</v>
      </c>
      <c r="K263" s="494">
        <v>44012</v>
      </c>
      <c r="L263" s="492" t="s">
        <v>677</v>
      </c>
      <c r="M263" s="443">
        <v>0.02</v>
      </c>
      <c r="N263" s="490" t="s">
        <v>941</v>
      </c>
      <c r="O263" s="444" t="s">
        <v>700</v>
      </c>
    </row>
    <row r="264" spans="4:15" s="501" customFormat="1" ht="66.75" customHeight="1">
      <c r="D264" s="499">
        <f t="shared" si="5"/>
        <v>10</v>
      </c>
      <c r="E264" s="491" t="s">
        <v>696</v>
      </c>
      <c r="F264" s="491" t="s">
        <v>697</v>
      </c>
      <c r="G264" s="491" t="s">
        <v>689</v>
      </c>
      <c r="H264" s="496" t="s">
        <v>577</v>
      </c>
      <c r="I264" s="492" t="s">
        <v>699</v>
      </c>
      <c r="J264" s="494">
        <v>43656</v>
      </c>
      <c r="K264" s="494">
        <v>43830</v>
      </c>
      <c r="L264" s="492" t="s">
        <v>681</v>
      </c>
      <c r="M264" s="593">
        <v>1.7999999999999999E-2</v>
      </c>
      <c r="N264" s="490" t="s">
        <v>945</v>
      </c>
      <c r="O264" s="546" t="s">
        <v>682</v>
      </c>
    </row>
    <row r="265" spans="4:15" s="501" customFormat="1" ht="66.75" customHeight="1">
      <c r="D265" s="499">
        <f t="shared" si="5"/>
        <v>11</v>
      </c>
      <c r="E265" s="491" t="s">
        <v>706</v>
      </c>
      <c r="F265" s="491" t="s">
        <v>698</v>
      </c>
      <c r="G265" s="491" t="s">
        <v>689</v>
      </c>
      <c r="H265" s="496" t="s">
        <v>577</v>
      </c>
      <c r="I265" s="492" t="s">
        <v>699</v>
      </c>
      <c r="J265" s="494">
        <v>43656</v>
      </c>
      <c r="K265" s="494">
        <v>43830</v>
      </c>
      <c r="L265" s="492" t="s">
        <v>680</v>
      </c>
      <c r="M265" s="593">
        <v>1.7999999999999999E-2</v>
      </c>
      <c r="N265" s="490" t="s">
        <v>943</v>
      </c>
      <c r="O265" s="546" t="s">
        <v>682</v>
      </c>
    </row>
    <row r="266" spans="4:15" ht="15.75" customHeight="1">
      <c r="D266" s="447"/>
      <c r="E266" s="447"/>
      <c r="F266" s="447"/>
      <c r="G266" s="447"/>
      <c r="H266" s="447"/>
      <c r="I266" s="447"/>
      <c r="L266" s="448" t="s">
        <v>94</v>
      </c>
      <c r="M266" s="452">
        <f>SUBTOTAL(9,M252:M265)</f>
        <v>0.25199999999999995</v>
      </c>
      <c r="N266" s="447"/>
      <c r="O266" s="447"/>
    </row>
    <row r="267" spans="4:15" ht="15.75" customHeight="1">
      <c r="D267" s="432"/>
      <c r="G267" s="433"/>
      <c r="L267" s="500" t="s">
        <v>1170</v>
      </c>
      <c r="M267" s="452">
        <f>+M265+M264+M262+M261+M260+M259+M258+M257+M256+M255+M254+M253+M252</f>
        <v>0.23199999999999998</v>
      </c>
    </row>
    <row r="268" spans="4:15" ht="15.75" customHeight="1">
      <c r="D268" s="432"/>
      <c r="G268" s="433"/>
      <c r="L268" s="500" t="s">
        <v>875</v>
      </c>
      <c r="M268" s="452">
        <f>+M266-M267</f>
        <v>1.9999999999999962E-2</v>
      </c>
    </row>
    <row r="269" spans="4:15" ht="15.75" customHeight="1">
      <c r="D269" s="432"/>
      <c r="G269" s="433"/>
    </row>
    <row r="270" spans="4:15" ht="15.75" customHeight="1">
      <c r="D270" s="432"/>
      <c r="G270" s="433"/>
    </row>
    <row r="271" spans="4:15" ht="15.75" customHeight="1">
      <c r="D271" s="432"/>
      <c r="G271" s="433"/>
    </row>
    <row r="272" spans="4:15" ht="15.75" customHeight="1">
      <c r="D272" s="432"/>
      <c r="G272" s="433"/>
    </row>
    <row r="273" spans="4:7" ht="15.75" customHeight="1">
      <c r="D273" s="432"/>
      <c r="G273" s="433"/>
    </row>
    <row r="274" spans="4:7" ht="15.75" customHeight="1">
      <c r="D274" s="432"/>
      <c r="G274" s="433"/>
    </row>
    <row r="275" spans="4:7" ht="15.75" customHeight="1">
      <c r="D275" s="432"/>
      <c r="G275" s="433"/>
    </row>
    <row r="276" spans="4:7" ht="15.75" customHeight="1">
      <c r="D276" s="432"/>
      <c r="G276" s="433"/>
    </row>
    <row r="277" spans="4:7" ht="15.75" customHeight="1">
      <c r="D277" s="432"/>
      <c r="G277" s="433"/>
    </row>
    <row r="278" spans="4:7" ht="15.75" customHeight="1">
      <c r="D278" s="432"/>
      <c r="G278" s="433"/>
    </row>
    <row r="279" spans="4:7" ht="15.75" customHeight="1">
      <c r="D279" s="432"/>
      <c r="G279" s="433"/>
    </row>
    <row r="280" spans="4:7" ht="15.75" customHeight="1">
      <c r="D280" s="432"/>
      <c r="G280" s="433"/>
    </row>
    <row r="281" spans="4:7" ht="15.75" customHeight="1">
      <c r="D281" s="432"/>
      <c r="G281" s="433"/>
    </row>
    <row r="282" spans="4:7" ht="15.75" customHeight="1">
      <c r="D282" s="432"/>
      <c r="G282" s="433"/>
    </row>
    <row r="283" spans="4:7" ht="15.75" customHeight="1">
      <c r="D283" s="432"/>
      <c r="G283" s="433"/>
    </row>
    <row r="284" spans="4:7" ht="15.75" customHeight="1">
      <c r="D284" s="432"/>
      <c r="G284" s="433"/>
    </row>
    <row r="285" spans="4:7" ht="15.75" customHeight="1">
      <c r="D285" s="432"/>
      <c r="G285" s="433"/>
    </row>
    <row r="286" spans="4:7" ht="15.75" customHeight="1">
      <c r="D286" s="432"/>
      <c r="G286" s="433"/>
    </row>
    <row r="287" spans="4:7" ht="15.75" customHeight="1">
      <c r="D287" s="432"/>
      <c r="G287" s="433"/>
    </row>
    <row r="288" spans="4:7" ht="15.75" customHeight="1">
      <c r="D288" s="432"/>
      <c r="G288" s="433"/>
    </row>
    <row r="289" spans="4:7" ht="15.75" customHeight="1">
      <c r="D289" s="432"/>
      <c r="G289" s="433"/>
    </row>
    <row r="290" spans="4:7" ht="15.75" customHeight="1">
      <c r="D290" s="432"/>
      <c r="G290" s="433"/>
    </row>
    <row r="291" spans="4:7" ht="15.75" customHeight="1">
      <c r="D291" s="432"/>
      <c r="G291" s="433"/>
    </row>
    <row r="292" spans="4:7" ht="15.75" customHeight="1">
      <c r="D292" s="432"/>
      <c r="G292" s="433"/>
    </row>
    <row r="293" spans="4:7" ht="15.75" customHeight="1">
      <c r="D293" s="432"/>
      <c r="G293" s="433"/>
    </row>
    <row r="294" spans="4:7" ht="15.75" customHeight="1">
      <c r="D294" s="432"/>
      <c r="G294" s="433"/>
    </row>
    <row r="295" spans="4:7" ht="15.75" customHeight="1">
      <c r="D295" s="432"/>
      <c r="G295" s="433"/>
    </row>
    <row r="296" spans="4:7" ht="15.75" customHeight="1">
      <c r="D296" s="432"/>
      <c r="G296" s="433"/>
    </row>
    <row r="297" spans="4:7" ht="15.75" customHeight="1">
      <c r="D297" s="432"/>
      <c r="G297" s="433"/>
    </row>
    <row r="298" spans="4:7" ht="15.75" customHeight="1">
      <c r="D298" s="432"/>
      <c r="G298" s="433"/>
    </row>
    <row r="299" spans="4:7" ht="15.75" customHeight="1">
      <c r="D299" s="432"/>
      <c r="G299" s="433"/>
    </row>
    <row r="300" spans="4:7" ht="15.75" customHeight="1">
      <c r="D300" s="432"/>
      <c r="G300" s="433"/>
    </row>
    <row r="301" spans="4:7" ht="15.75" customHeight="1">
      <c r="D301" s="432"/>
      <c r="G301" s="433"/>
    </row>
    <row r="302" spans="4:7" ht="15.75" customHeight="1">
      <c r="D302" s="432"/>
      <c r="G302" s="433"/>
    </row>
    <row r="303" spans="4:7" ht="15.75" customHeight="1">
      <c r="D303" s="432"/>
      <c r="G303" s="433"/>
    </row>
    <row r="304" spans="4:7" ht="15.75" customHeight="1">
      <c r="D304" s="432"/>
      <c r="G304" s="433"/>
    </row>
    <row r="305" spans="4:7" ht="15.75" customHeight="1">
      <c r="D305" s="432"/>
      <c r="G305" s="433"/>
    </row>
    <row r="306" spans="4:7" ht="15.75" customHeight="1">
      <c r="D306" s="432"/>
      <c r="G306" s="433"/>
    </row>
    <row r="307" spans="4:7" ht="15.75" customHeight="1">
      <c r="D307" s="432"/>
      <c r="G307" s="433"/>
    </row>
    <row r="308" spans="4:7" ht="15.75" customHeight="1">
      <c r="D308" s="432"/>
      <c r="G308" s="433"/>
    </row>
    <row r="309" spans="4:7" ht="15.75" customHeight="1">
      <c r="D309" s="432"/>
      <c r="G309" s="433"/>
    </row>
    <row r="310" spans="4:7" ht="15.75" customHeight="1">
      <c r="D310" s="432"/>
      <c r="G310" s="433"/>
    </row>
    <row r="311" spans="4:7" ht="15.75" customHeight="1">
      <c r="D311" s="432"/>
      <c r="G311" s="433"/>
    </row>
    <row r="312" spans="4:7" ht="15.75" customHeight="1">
      <c r="D312" s="432"/>
      <c r="G312" s="433"/>
    </row>
    <row r="313" spans="4:7" ht="15.75" customHeight="1">
      <c r="D313" s="432"/>
      <c r="G313" s="433"/>
    </row>
    <row r="314" spans="4:7" ht="15.75" customHeight="1">
      <c r="D314" s="432"/>
      <c r="G314" s="433"/>
    </row>
    <row r="315" spans="4:7" ht="15.75" customHeight="1">
      <c r="D315" s="432"/>
      <c r="G315" s="433"/>
    </row>
    <row r="316" spans="4:7" ht="15.75" customHeight="1">
      <c r="D316" s="432"/>
      <c r="G316" s="433"/>
    </row>
    <row r="317" spans="4:7" ht="15.75" customHeight="1">
      <c r="D317" s="432"/>
      <c r="G317" s="433"/>
    </row>
    <row r="318" spans="4:7" ht="15.75" customHeight="1">
      <c r="D318" s="432"/>
      <c r="G318" s="433"/>
    </row>
    <row r="319" spans="4:7" ht="15.75" customHeight="1">
      <c r="D319" s="432"/>
      <c r="G319" s="433"/>
    </row>
    <row r="320" spans="4:7" ht="15.75" customHeight="1">
      <c r="D320" s="432"/>
      <c r="G320" s="433"/>
    </row>
    <row r="321" spans="4:7" ht="15.75" customHeight="1">
      <c r="D321" s="432"/>
      <c r="G321" s="433"/>
    </row>
    <row r="322" spans="4:7" ht="15.75" customHeight="1">
      <c r="D322" s="432"/>
      <c r="G322" s="433"/>
    </row>
    <row r="323" spans="4:7" ht="15.75" customHeight="1">
      <c r="D323" s="432"/>
      <c r="G323" s="433"/>
    </row>
    <row r="324" spans="4:7" ht="15.75" customHeight="1">
      <c r="D324" s="432"/>
      <c r="G324" s="433"/>
    </row>
    <row r="325" spans="4:7" ht="15.75" customHeight="1">
      <c r="D325" s="432"/>
      <c r="G325" s="433"/>
    </row>
    <row r="326" spans="4:7" ht="15.75" customHeight="1">
      <c r="D326" s="432"/>
      <c r="G326" s="433"/>
    </row>
    <row r="327" spans="4:7" ht="15.75" customHeight="1">
      <c r="D327" s="432"/>
      <c r="G327" s="433"/>
    </row>
    <row r="328" spans="4:7" ht="15.75" customHeight="1">
      <c r="D328" s="432"/>
      <c r="G328" s="433"/>
    </row>
    <row r="329" spans="4:7" ht="15.75" customHeight="1">
      <c r="D329" s="432"/>
      <c r="G329" s="433"/>
    </row>
    <row r="330" spans="4:7" ht="15.75" customHeight="1">
      <c r="D330" s="432"/>
      <c r="G330" s="433"/>
    </row>
    <row r="331" spans="4:7" ht="15.75" customHeight="1">
      <c r="D331" s="432"/>
      <c r="G331" s="433"/>
    </row>
    <row r="332" spans="4:7" ht="15.75" customHeight="1">
      <c r="D332" s="432"/>
      <c r="G332" s="433"/>
    </row>
    <row r="333" spans="4:7" ht="15.75" customHeight="1">
      <c r="D333" s="432"/>
      <c r="G333" s="433"/>
    </row>
    <row r="334" spans="4:7" ht="15.75" customHeight="1">
      <c r="D334" s="432"/>
      <c r="G334" s="433"/>
    </row>
    <row r="335" spans="4:7" ht="15.75" customHeight="1"/>
    <row r="336" spans="4: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autoFilter ref="D8:I125">
    <filterColumn colId="5">
      <filters>
        <filter val="Alta dirección y comite institucional de coordinación de control interno"/>
        <filter val="Alta dirección y comité institucional de coordinación de control interno"/>
        <filter val="Grupo de comunicaciones y prensa"/>
        <filter val="Grupo de comunicaciones y prensa y Grupo de Participación y atención al ciudadano"/>
        <filter val="Grupo de participación y atención al ciudadano"/>
        <filter val="Grupo TIC"/>
        <filter val="Oficina de Control Interno"/>
        <filter val="Oficina de Planeación y Gestión Internacional"/>
        <filter val="Oficina de Planeación y Gestión Internacional y Oficina de Control Interno"/>
        <filter val="Secretaría General"/>
        <filter val="Secretaria General y OPGI"/>
        <filter val="Secretaría General y OPGI"/>
        <filter val="Subdirección de talento humano"/>
      </filters>
    </filterColumn>
  </autoFilter>
  <mergeCells count="26">
    <mergeCell ref="J258:J259"/>
    <mergeCell ref="K252:K253"/>
    <mergeCell ref="J255:J256"/>
    <mergeCell ref="F252:F253"/>
    <mergeCell ref="F255:F256"/>
    <mergeCell ref="H255:H256"/>
    <mergeCell ref="F258:F259"/>
    <mergeCell ref="H258:H259"/>
    <mergeCell ref="I258:I259"/>
    <mergeCell ref="D255:D256"/>
    <mergeCell ref="E255:E256"/>
    <mergeCell ref="G255:G256"/>
    <mergeCell ref="D258:D259"/>
    <mergeCell ref="E258:E259"/>
    <mergeCell ref="G258:G259"/>
    <mergeCell ref="D252:D253"/>
    <mergeCell ref="E252:E253"/>
    <mergeCell ref="I252:I253"/>
    <mergeCell ref="J252:J253"/>
    <mergeCell ref="D250:O250"/>
    <mergeCell ref="B129:B130"/>
    <mergeCell ref="D2:N2"/>
    <mergeCell ref="C7:J7"/>
    <mergeCell ref="H3:I5"/>
    <mergeCell ref="K7:N7"/>
    <mergeCell ref="B9:B125"/>
  </mergeCells>
  <pageMargins left="0.7" right="0.7" top="0.75" bottom="0.75" header="0" footer="0"/>
  <pageSetup orientation="landscape"/>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2:O1000"/>
  <sheetViews>
    <sheetView showGridLines="0" workbookViewId="0">
      <selection activeCell="N6" sqref="N6"/>
    </sheetView>
  </sheetViews>
  <sheetFormatPr baseColWidth="10" defaultColWidth="14.42578125" defaultRowHeight="15" customHeight="1"/>
  <cols>
    <col min="1" max="1" width="4.5703125" customWidth="1"/>
    <col min="2" max="2" width="3.42578125" customWidth="1"/>
    <col min="3" max="3" width="3" customWidth="1"/>
    <col min="4" max="4" width="37.140625" customWidth="1"/>
    <col min="5" max="5" width="25.140625" customWidth="1"/>
    <col min="6" max="6" width="27.85546875" customWidth="1"/>
    <col min="7" max="7" width="8.42578125" customWidth="1"/>
    <col min="8" max="9" width="23" customWidth="1"/>
    <col min="10" max="10" width="7.42578125" customWidth="1"/>
    <col min="11" max="11" width="7.85546875" customWidth="1"/>
    <col min="12" max="12" width="27.85546875" customWidth="1"/>
    <col min="13" max="13" width="24.7109375" customWidth="1"/>
    <col min="14" max="14" width="23.28515625" customWidth="1"/>
    <col min="15" max="15" width="14.85546875" customWidth="1"/>
    <col min="16" max="26" width="10.7109375" customWidth="1"/>
  </cols>
  <sheetData>
    <row r="2" spans="1:15" ht="45.75" customHeight="1">
      <c r="A2" s="24"/>
      <c r="B2" s="24"/>
      <c r="D2" s="789" t="s">
        <v>413</v>
      </c>
      <c r="E2" s="640"/>
      <c r="F2" s="640"/>
      <c r="G2" s="640"/>
      <c r="H2" s="640"/>
      <c r="I2" s="640"/>
      <c r="J2" s="640"/>
      <c r="K2" s="640"/>
      <c r="L2" s="640"/>
      <c r="M2" s="640"/>
      <c r="N2" s="640"/>
      <c r="O2" t="s">
        <v>1181</v>
      </c>
    </row>
    <row r="3" spans="1:15" ht="27">
      <c r="A3" s="24"/>
      <c r="B3" s="24"/>
      <c r="C3" s="104"/>
      <c r="D3" s="104"/>
      <c r="E3" s="89" t="s">
        <v>62</v>
      </c>
      <c r="F3" s="326">
        <f>100/17</f>
        <v>5.882352941176471</v>
      </c>
      <c r="G3" s="104"/>
      <c r="H3" s="693" t="s">
        <v>424</v>
      </c>
      <c r="I3" s="640"/>
      <c r="J3" s="104"/>
      <c r="L3" s="92" t="s">
        <v>76</v>
      </c>
      <c r="M3" s="325">
        <v>1</v>
      </c>
      <c r="N3" s="84"/>
    </row>
    <row r="4" spans="1:15" ht="27">
      <c r="A4" s="24"/>
      <c r="B4" s="24"/>
      <c r="C4" s="104"/>
      <c r="D4" s="104"/>
      <c r="E4" s="89" t="s">
        <v>18</v>
      </c>
      <c r="F4" s="326">
        <f>((M4*F3)/M3)+K14</f>
        <v>0</v>
      </c>
      <c r="H4" s="640"/>
      <c r="I4" s="640"/>
      <c r="L4" s="95" t="s">
        <v>78</v>
      </c>
      <c r="M4" s="325">
        <v>0</v>
      </c>
    </row>
    <row r="5" spans="1:15" ht="27">
      <c r="A5" s="24"/>
      <c r="B5" s="24"/>
      <c r="C5" s="104"/>
      <c r="D5" s="104"/>
      <c r="E5" s="89" t="s">
        <v>19</v>
      </c>
      <c r="F5" s="327" t="s">
        <v>30</v>
      </c>
      <c r="H5" s="640"/>
      <c r="I5" s="640"/>
      <c r="L5" s="98" t="s">
        <v>80</v>
      </c>
      <c r="M5" s="325">
        <v>0</v>
      </c>
    </row>
    <row r="6" spans="1:15" ht="15" customHeight="1">
      <c r="N6" t="s">
        <v>1180</v>
      </c>
    </row>
    <row r="7" spans="1:15" hidden="1">
      <c r="C7" s="790" t="s">
        <v>66</v>
      </c>
      <c r="D7" s="601"/>
      <c r="E7" s="601"/>
      <c r="F7" s="601"/>
      <c r="G7" s="601"/>
      <c r="H7" s="601"/>
      <c r="I7" s="601"/>
      <c r="J7" s="598"/>
      <c r="K7" s="727" t="s">
        <v>67</v>
      </c>
      <c r="L7" s="601"/>
      <c r="M7" s="601"/>
      <c r="N7" s="601"/>
      <c r="O7" s="598"/>
    </row>
    <row r="8" spans="1:15" ht="31.5" hidden="1">
      <c r="C8" s="328" t="s">
        <v>68</v>
      </c>
      <c r="D8" s="329" t="s">
        <v>81</v>
      </c>
      <c r="E8" s="330" t="s">
        <v>70</v>
      </c>
      <c r="F8" s="330" t="s">
        <v>102</v>
      </c>
      <c r="G8" s="330" t="s">
        <v>103</v>
      </c>
      <c r="H8" s="330" t="s">
        <v>72</v>
      </c>
      <c r="I8" s="331" t="s">
        <v>19</v>
      </c>
      <c r="J8" s="332" t="s">
        <v>82</v>
      </c>
      <c r="K8" s="179" t="s">
        <v>83</v>
      </c>
      <c r="L8" s="181" t="s">
        <v>75</v>
      </c>
      <c r="M8" s="181" t="s">
        <v>72</v>
      </c>
      <c r="N8" s="196" t="s">
        <v>19</v>
      </c>
      <c r="O8" s="196" t="s">
        <v>77</v>
      </c>
    </row>
    <row r="9" spans="1:15" ht="15.75" hidden="1">
      <c r="A9" s="14"/>
      <c r="B9" s="752" t="s">
        <v>84</v>
      </c>
      <c r="C9" s="298">
        <v>1</v>
      </c>
      <c r="D9" s="300"/>
      <c r="E9" s="301"/>
      <c r="F9" s="301"/>
      <c r="G9" s="301"/>
      <c r="H9" s="301"/>
      <c r="I9" s="333"/>
      <c r="J9" s="110">
        <f t="shared" ref="J9:J13" si="0">$F$3/$M$3</f>
        <v>5.882352941176471</v>
      </c>
      <c r="K9" s="300"/>
      <c r="L9" s="301"/>
      <c r="M9" s="301"/>
      <c r="N9" s="302"/>
      <c r="O9" s="302"/>
    </row>
    <row r="10" spans="1:15" ht="15.75" hidden="1">
      <c r="A10" s="14"/>
      <c r="B10" s="628"/>
      <c r="C10" s="303">
        <v>2</v>
      </c>
      <c r="D10" s="306"/>
      <c r="E10" s="308"/>
      <c r="F10" s="308"/>
      <c r="G10" s="308"/>
      <c r="H10" s="308"/>
      <c r="I10" s="334"/>
      <c r="J10" s="110">
        <f t="shared" si="0"/>
        <v>5.882352941176471</v>
      </c>
      <c r="K10" s="306"/>
      <c r="L10" s="308"/>
      <c r="M10" s="308"/>
      <c r="N10" s="310"/>
      <c r="O10" s="310"/>
    </row>
    <row r="11" spans="1:15" ht="15.75" hidden="1">
      <c r="A11" s="14"/>
      <c r="B11" s="628"/>
      <c r="C11" s="303">
        <v>3</v>
      </c>
      <c r="D11" s="306"/>
      <c r="E11" s="308"/>
      <c r="F11" s="308"/>
      <c r="G11" s="308"/>
      <c r="H11" s="308"/>
      <c r="I11" s="334"/>
      <c r="J11" s="110">
        <f t="shared" si="0"/>
        <v>5.882352941176471</v>
      </c>
      <c r="K11" s="306"/>
      <c r="L11" s="308"/>
      <c r="M11" s="308"/>
      <c r="N11" s="310"/>
      <c r="O11" s="310"/>
    </row>
    <row r="12" spans="1:15" hidden="1">
      <c r="B12" s="628"/>
      <c r="C12" s="105">
        <v>4</v>
      </c>
      <c r="D12" s="218"/>
      <c r="E12" s="107"/>
      <c r="F12" s="107"/>
      <c r="G12" s="107"/>
      <c r="H12" s="107"/>
      <c r="I12" s="108"/>
      <c r="J12" s="110">
        <f t="shared" si="0"/>
        <v>5.882352941176471</v>
      </c>
      <c r="K12" s="218"/>
      <c r="L12" s="107"/>
      <c r="M12" s="107"/>
      <c r="N12" s="335"/>
      <c r="O12" s="335"/>
    </row>
    <row r="13" spans="1:15" hidden="1">
      <c r="B13" s="621"/>
      <c r="C13" s="167">
        <v>5</v>
      </c>
      <c r="D13" s="204"/>
      <c r="E13" s="146"/>
      <c r="F13" s="146"/>
      <c r="G13" s="146"/>
      <c r="H13" s="146"/>
      <c r="I13" s="168"/>
      <c r="J13" s="237">
        <f t="shared" si="0"/>
        <v>5.882352941176471</v>
      </c>
      <c r="K13" s="204"/>
      <c r="L13" s="146"/>
      <c r="M13" s="146"/>
      <c r="N13" s="150"/>
      <c r="O13" s="150"/>
    </row>
    <row r="14" spans="1:15" ht="18.75" hidden="1">
      <c r="C14" s="84"/>
      <c r="D14" s="84"/>
      <c r="E14" s="84"/>
      <c r="F14" s="84"/>
      <c r="G14" s="84"/>
      <c r="H14" s="84"/>
      <c r="I14" s="336" t="s">
        <v>94</v>
      </c>
      <c r="J14" s="172">
        <f t="shared" ref="J14:K14" si="1">SUM(J12:J13)</f>
        <v>11.764705882352942</v>
      </c>
      <c r="K14" s="98">
        <f t="shared" si="1"/>
        <v>0</v>
      </c>
      <c r="L14" s="84"/>
      <c r="M14" s="84"/>
      <c r="N14" s="84"/>
    </row>
    <row r="15" spans="1:15" ht="15" hidden="1" customHeight="1"/>
    <row r="16" spans="1:15" ht="31.5" hidden="1">
      <c r="B16" s="24"/>
      <c r="C16" s="328" t="s">
        <v>68</v>
      </c>
      <c r="D16" s="329" t="s">
        <v>81</v>
      </c>
      <c r="E16" s="329" t="s">
        <v>109</v>
      </c>
      <c r="F16" s="329" t="s">
        <v>19</v>
      </c>
      <c r="G16" s="329" t="s">
        <v>71</v>
      </c>
      <c r="H16" s="329" t="s">
        <v>96</v>
      </c>
      <c r="I16" s="337" t="s">
        <v>97</v>
      </c>
    </row>
    <row r="17" spans="2:9" hidden="1">
      <c r="B17" s="752" t="s">
        <v>98</v>
      </c>
      <c r="C17" s="122">
        <v>1</v>
      </c>
      <c r="D17" s="123"/>
      <c r="E17" s="125"/>
      <c r="F17" s="125"/>
      <c r="G17" s="125">
        <v>100</v>
      </c>
      <c r="H17" s="225">
        <f t="shared" ref="H17:H20" si="2">$F$3/$M$3</f>
        <v>5.882352941176471</v>
      </c>
      <c r="I17" s="155"/>
    </row>
    <row r="18" spans="2:9" hidden="1">
      <c r="B18" s="628"/>
      <c r="C18" s="139">
        <v>2</v>
      </c>
      <c r="D18" s="135"/>
      <c r="E18" s="117"/>
      <c r="F18" s="117"/>
      <c r="G18" s="117">
        <v>100</v>
      </c>
      <c r="H18" s="226">
        <f t="shared" si="2"/>
        <v>5.882352941176471</v>
      </c>
      <c r="I18" s="157"/>
    </row>
    <row r="19" spans="2:9" hidden="1">
      <c r="B19" s="628"/>
      <c r="C19" s="159">
        <v>3</v>
      </c>
      <c r="D19" s="159"/>
      <c r="E19" s="161"/>
      <c r="F19" s="161"/>
      <c r="G19" s="161">
        <v>100</v>
      </c>
      <c r="H19" s="227">
        <f t="shared" si="2"/>
        <v>5.882352941176471</v>
      </c>
      <c r="I19" s="164"/>
    </row>
    <row r="20" spans="2:9" hidden="1">
      <c r="B20" s="621"/>
      <c r="C20" s="144">
        <v>4</v>
      </c>
      <c r="D20" s="144"/>
      <c r="E20" s="146"/>
      <c r="F20" s="146"/>
      <c r="G20" s="146">
        <v>100</v>
      </c>
      <c r="H20" s="228">
        <f t="shared" si="2"/>
        <v>5.882352941176471</v>
      </c>
      <c r="I20" s="166"/>
    </row>
    <row r="21" spans="2:9" ht="15.75" hidden="1" customHeight="1">
      <c r="B21" s="24"/>
      <c r="C21" s="24"/>
      <c r="D21" s="24"/>
      <c r="E21" s="24"/>
      <c r="F21" s="24"/>
      <c r="G21" s="151" t="s">
        <v>94</v>
      </c>
      <c r="H21" s="153">
        <f>SUM(H17:H20)</f>
        <v>23.529411764705884</v>
      </c>
      <c r="I21" s="24"/>
    </row>
    <row r="22" spans="2:9" ht="15.75" hidden="1" customHeight="1"/>
    <row r="23" spans="2:9" ht="15.75" hidden="1" customHeight="1"/>
    <row r="24" spans="2:9" ht="15.75" hidden="1" customHeight="1"/>
    <row r="25" spans="2:9" ht="15.75" hidden="1" customHeight="1"/>
    <row r="26" spans="2:9" ht="15.75" hidden="1" customHeight="1"/>
    <row r="27" spans="2:9" ht="15.75" hidden="1" customHeight="1"/>
    <row r="28" spans="2:9" ht="15.75" customHeight="1"/>
    <row r="29" spans="2:9" ht="15.75" customHeight="1">
      <c r="D29" s="474" t="s">
        <v>802</v>
      </c>
    </row>
    <row r="30" spans="2:9" ht="15.75" customHeight="1"/>
    <row r="31" spans="2:9" ht="15.75" customHeight="1"/>
    <row r="32" spans="2: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17:B20"/>
    <mergeCell ref="D2:N2"/>
    <mergeCell ref="H3:I5"/>
    <mergeCell ref="C7:J7"/>
    <mergeCell ref="K7:O7"/>
    <mergeCell ref="B9:B13"/>
  </mergeCell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K1000"/>
  <sheetViews>
    <sheetView showGridLines="0" tabSelected="1" workbookViewId="0">
      <selection activeCell="I11" sqref="I11"/>
    </sheetView>
  </sheetViews>
  <sheetFormatPr baseColWidth="10" defaultColWidth="14.42578125" defaultRowHeight="15" customHeight="1"/>
  <cols>
    <col min="1" max="1" width="10.140625" customWidth="1"/>
    <col min="2" max="2" width="6.5703125" customWidth="1"/>
    <col min="3" max="3" width="8.7109375" customWidth="1"/>
    <col min="4" max="5" width="10.7109375" customWidth="1"/>
    <col min="6" max="6" width="9.5703125" customWidth="1"/>
    <col min="7" max="7" width="13.5703125" customWidth="1"/>
    <col min="8" max="8" width="8.85546875" customWidth="1"/>
    <col min="9" max="9" width="30.7109375" customWidth="1"/>
    <col min="10" max="10" width="19.5703125" customWidth="1"/>
    <col min="11" max="11" width="10.7109375" customWidth="1"/>
  </cols>
  <sheetData>
    <row r="4" spans="1:11" ht="15" customHeight="1">
      <c r="F4" s="643" t="s">
        <v>14</v>
      </c>
      <c r="G4" s="640"/>
      <c r="H4" s="640"/>
      <c r="I4" s="640"/>
      <c r="J4" s="640"/>
    </row>
    <row r="5" spans="1:11" ht="15" customHeight="1">
      <c r="E5" s="12"/>
      <c r="F5" s="640"/>
      <c r="G5" s="640"/>
      <c r="H5" s="640"/>
      <c r="I5" s="640"/>
      <c r="J5" s="640"/>
    </row>
    <row r="6" spans="1:11" ht="15" customHeight="1">
      <c r="D6" s="14"/>
      <c r="E6" s="12"/>
      <c r="F6" s="640"/>
      <c r="G6" s="640"/>
      <c r="H6" s="640"/>
      <c r="I6" s="640"/>
      <c r="J6" s="640"/>
    </row>
    <row r="7" spans="1:11" ht="15" customHeight="1">
      <c r="E7" s="12"/>
      <c r="F7" s="640"/>
      <c r="G7" s="640"/>
      <c r="H7" s="640"/>
      <c r="I7" s="640"/>
      <c r="J7" s="640"/>
    </row>
    <row r="8" spans="1:11" ht="27" customHeight="1">
      <c r="E8" s="12"/>
      <c r="G8" s="635" t="s">
        <v>17</v>
      </c>
      <c r="H8" s="598"/>
      <c r="I8" s="16">
        <f>'P1'!E2+'P2'!E3</f>
        <v>11.764705882352942</v>
      </c>
    </row>
    <row r="9" spans="1:11" ht="22.5" customHeight="1">
      <c r="D9" s="14"/>
      <c r="G9" s="635" t="s">
        <v>18</v>
      </c>
      <c r="H9" s="598"/>
      <c r="I9" s="16">
        <f>'P1'!E3+'P2'!E4</f>
        <v>8.9268073641670416</v>
      </c>
    </row>
    <row r="10" spans="1:11" ht="23.25">
      <c r="G10" s="635" t="s">
        <v>19</v>
      </c>
      <c r="H10" s="598"/>
      <c r="I10" s="18" t="str">
        <f>Resp.!E4</f>
        <v>Grupo de Talento Humano</v>
      </c>
      <c r="K10" s="20" t="s">
        <v>3</v>
      </c>
    </row>
    <row r="13" spans="1:11">
      <c r="C13" s="636" t="s">
        <v>22</v>
      </c>
      <c r="D13" s="637"/>
      <c r="E13" s="637"/>
      <c r="F13" s="637"/>
      <c r="G13" s="637"/>
      <c r="H13" s="637"/>
      <c r="I13" s="637"/>
      <c r="J13" s="638"/>
    </row>
    <row r="14" spans="1:11" ht="15" customHeight="1">
      <c r="A14" s="22"/>
      <c r="C14" s="639"/>
      <c r="D14" s="640"/>
      <c r="E14" s="640"/>
      <c r="F14" s="640"/>
      <c r="G14" s="640"/>
      <c r="H14" s="640"/>
      <c r="I14" s="640"/>
      <c r="J14" s="623"/>
    </row>
    <row r="15" spans="1:11" ht="15" customHeight="1">
      <c r="A15" s="22"/>
      <c r="C15" s="639"/>
      <c r="D15" s="640"/>
      <c r="E15" s="640"/>
      <c r="F15" s="640"/>
      <c r="G15" s="640"/>
      <c r="H15" s="640"/>
      <c r="I15" s="640"/>
      <c r="J15" s="623"/>
    </row>
    <row r="16" spans="1:11" ht="15" customHeight="1">
      <c r="A16" s="22"/>
      <c r="C16" s="639"/>
      <c r="D16" s="640"/>
      <c r="E16" s="640"/>
      <c r="F16" s="640"/>
      <c r="G16" s="640"/>
      <c r="H16" s="640"/>
      <c r="I16" s="640"/>
      <c r="J16" s="623"/>
    </row>
    <row r="17" spans="1:10">
      <c r="A17" s="24"/>
      <c r="C17" s="639"/>
      <c r="D17" s="640"/>
      <c r="E17" s="640"/>
      <c r="F17" s="640"/>
      <c r="G17" s="640"/>
      <c r="H17" s="640"/>
      <c r="I17" s="640"/>
      <c r="J17" s="623"/>
    </row>
    <row r="18" spans="1:10">
      <c r="A18" s="24"/>
      <c r="C18" s="639"/>
      <c r="D18" s="640"/>
      <c r="E18" s="640"/>
      <c r="F18" s="640"/>
      <c r="G18" s="640"/>
      <c r="H18" s="640"/>
      <c r="I18" s="640"/>
      <c r="J18" s="623"/>
    </row>
    <row r="19" spans="1:10">
      <c r="A19" s="24"/>
      <c r="C19" s="639"/>
      <c r="D19" s="640"/>
      <c r="E19" s="640"/>
      <c r="F19" s="640"/>
      <c r="G19" s="640"/>
      <c r="H19" s="640"/>
      <c r="I19" s="640"/>
      <c r="J19" s="623"/>
    </row>
    <row r="20" spans="1:10">
      <c r="C20" s="641"/>
      <c r="D20" s="642"/>
      <c r="E20" s="642"/>
      <c r="F20" s="642"/>
      <c r="G20" s="642"/>
      <c r="H20" s="642"/>
      <c r="I20" s="642"/>
      <c r="J20" s="633"/>
    </row>
    <row r="21" spans="1:10" ht="15.75" customHeight="1"/>
    <row r="22" spans="1:10" ht="15.75" customHeight="1"/>
    <row r="23" spans="1:10" ht="15.75" customHeight="1"/>
    <row r="24" spans="1:10" ht="15.75" customHeight="1"/>
    <row r="25" spans="1:10" ht="15.75" customHeight="1"/>
    <row r="26" spans="1:10" ht="15.75" customHeight="1"/>
    <row r="27" spans="1:10" ht="15.75" customHeight="1"/>
    <row r="28" spans="1:10" ht="15.75" customHeight="1"/>
    <row r="29" spans="1:10" ht="15.75" customHeight="1"/>
    <row r="30" spans="1:10" ht="15.75" customHeight="1"/>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G8:H8"/>
    <mergeCell ref="G9:H9"/>
    <mergeCell ref="C13:J20"/>
    <mergeCell ref="F4:J7"/>
    <mergeCell ref="G10:H10"/>
  </mergeCell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000"/>
  <sheetViews>
    <sheetView showGridLines="0" workbookViewId="0">
      <selection activeCell="M26" sqref="M26"/>
    </sheetView>
  </sheetViews>
  <sheetFormatPr baseColWidth="10" defaultColWidth="14.42578125" defaultRowHeight="15" customHeight="1"/>
  <cols>
    <col min="1" max="1" width="10.7109375" customWidth="1"/>
    <col min="2" max="2" width="9.7109375" customWidth="1"/>
    <col min="3" max="3" width="10.7109375" customWidth="1"/>
    <col min="4" max="4" width="10.5703125" customWidth="1"/>
    <col min="5" max="5" width="11.28515625" customWidth="1"/>
    <col min="6" max="6" width="25.42578125" customWidth="1"/>
    <col min="7" max="7" width="22.7109375" customWidth="1"/>
    <col min="8" max="8" width="8.28515625" customWidth="1"/>
    <col min="9" max="9" width="8.42578125" customWidth="1"/>
    <col min="10" max="10" width="10.7109375" customWidth="1"/>
  </cols>
  <sheetData>
    <row r="3" spans="2:10" ht="15" customHeight="1">
      <c r="D3" s="645" t="s">
        <v>12</v>
      </c>
      <c r="E3" s="640"/>
      <c r="F3" s="640"/>
      <c r="G3" s="640"/>
      <c r="H3" s="640"/>
      <c r="I3" s="640"/>
    </row>
    <row r="4" spans="2:10" ht="15" customHeight="1">
      <c r="D4" s="640"/>
      <c r="E4" s="640"/>
      <c r="F4" s="640"/>
      <c r="G4" s="640"/>
      <c r="H4" s="640"/>
      <c r="I4" s="640"/>
    </row>
    <row r="5" spans="2:10" ht="15" customHeight="1">
      <c r="D5" s="640"/>
      <c r="E5" s="640"/>
      <c r="F5" s="640"/>
      <c r="G5" s="640"/>
      <c r="H5" s="640"/>
      <c r="I5" s="640"/>
    </row>
    <row r="6" spans="2:10" ht="15" customHeight="1">
      <c r="D6" s="640"/>
      <c r="E6" s="640"/>
      <c r="F6" s="640"/>
      <c r="G6" s="640"/>
      <c r="H6" s="640"/>
      <c r="I6" s="640"/>
    </row>
    <row r="7" spans="2:10" ht="15" customHeight="1">
      <c r="D7" s="640"/>
      <c r="E7" s="640"/>
      <c r="F7" s="640"/>
      <c r="G7" s="640"/>
      <c r="H7" s="640"/>
      <c r="I7" s="640"/>
    </row>
    <row r="8" spans="2:10" ht="21" customHeight="1">
      <c r="F8" s="15" t="s">
        <v>17</v>
      </c>
      <c r="G8" s="45">
        <f>'P3'!E2</f>
        <v>5.882352941176471</v>
      </c>
    </row>
    <row r="9" spans="2:10" ht="24" customHeight="1">
      <c r="F9" s="15" t="s">
        <v>18</v>
      </c>
      <c r="G9" s="45">
        <f>'P3'!E3</f>
        <v>5.6472268907563032</v>
      </c>
      <c r="J9" s="47" t="s">
        <v>3</v>
      </c>
    </row>
    <row r="10" spans="2:10" ht="24" customHeight="1">
      <c r="F10" s="49" t="s">
        <v>19</v>
      </c>
      <c r="G10" s="50" t="str">
        <f>Resp.!E6</f>
        <v>Grupo de Planeación</v>
      </c>
    </row>
    <row r="12" spans="2:10" ht="15" customHeight="1">
      <c r="B12" s="644" t="s">
        <v>35</v>
      </c>
      <c r="C12" s="637"/>
      <c r="D12" s="637"/>
      <c r="E12" s="637"/>
      <c r="F12" s="637"/>
      <c r="G12" s="637"/>
      <c r="H12" s="637"/>
      <c r="I12" s="638"/>
    </row>
    <row r="13" spans="2:10">
      <c r="B13" s="639"/>
      <c r="C13" s="640"/>
      <c r="D13" s="640"/>
      <c r="E13" s="640"/>
      <c r="F13" s="640"/>
      <c r="G13" s="640"/>
      <c r="H13" s="640"/>
      <c r="I13" s="623"/>
    </row>
    <row r="14" spans="2:10">
      <c r="B14" s="639"/>
      <c r="C14" s="640"/>
      <c r="D14" s="640"/>
      <c r="E14" s="640"/>
      <c r="F14" s="640"/>
      <c r="G14" s="640"/>
      <c r="H14" s="640"/>
      <c r="I14" s="623"/>
    </row>
    <row r="15" spans="2:10">
      <c r="B15" s="639"/>
      <c r="C15" s="640"/>
      <c r="D15" s="640"/>
      <c r="E15" s="640"/>
      <c r="F15" s="640"/>
      <c r="G15" s="640"/>
      <c r="H15" s="640"/>
      <c r="I15" s="623"/>
    </row>
    <row r="16" spans="2:10">
      <c r="B16" s="639"/>
      <c r="C16" s="640"/>
      <c r="D16" s="640"/>
      <c r="E16" s="640"/>
      <c r="F16" s="640"/>
      <c r="G16" s="640"/>
      <c r="H16" s="640"/>
      <c r="I16" s="623"/>
    </row>
    <row r="17" spans="2:9">
      <c r="B17" s="639"/>
      <c r="C17" s="640"/>
      <c r="D17" s="640"/>
      <c r="E17" s="640"/>
      <c r="F17" s="640"/>
      <c r="G17" s="640"/>
      <c r="H17" s="640"/>
      <c r="I17" s="623"/>
    </row>
    <row r="18" spans="2:9">
      <c r="B18" s="641"/>
      <c r="C18" s="642"/>
      <c r="D18" s="642"/>
      <c r="E18" s="642"/>
      <c r="F18" s="642"/>
      <c r="G18" s="642"/>
      <c r="H18" s="642"/>
      <c r="I18" s="633"/>
    </row>
    <row r="21" spans="2:9" ht="15.75" customHeight="1">
      <c r="D21" s="646"/>
      <c r="E21" s="640"/>
      <c r="F21" s="640"/>
    </row>
    <row r="22" spans="2:9" ht="34.5" customHeight="1">
      <c r="D22" s="56"/>
      <c r="E22" s="58"/>
    </row>
    <row r="23" spans="2:9" ht="15" customHeight="1">
      <c r="C23" s="56"/>
      <c r="D23" s="56"/>
    </row>
    <row r="24" spans="2:9" ht="11.25" customHeight="1">
      <c r="C24" s="56"/>
      <c r="D24" s="56"/>
    </row>
    <row r="25" spans="2:9" ht="27.75" customHeight="1">
      <c r="D25" s="56"/>
    </row>
    <row r="26" spans="2:9" ht="15" customHeight="1">
      <c r="C26" s="56"/>
      <c r="D26" s="56"/>
    </row>
    <row r="27" spans="2:9" ht="15.75" customHeight="1"/>
    <row r="28" spans="2:9" ht="15.75" customHeight="1"/>
    <row r="29" spans="2:9" ht="15.75" customHeight="1"/>
    <row r="30" spans="2:9" ht="15.75" customHeight="1"/>
    <row r="31" spans="2:9" ht="15.75" customHeight="1"/>
    <row r="32" spans="2: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12:I18"/>
    <mergeCell ref="D3:I7"/>
    <mergeCell ref="D21:F21"/>
  </mergeCells>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0"/>
  <sheetViews>
    <sheetView showGridLines="0" workbookViewId="0">
      <selection activeCell="D1" sqref="D1:J5"/>
    </sheetView>
  </sheetViews>
  <sheetFormatPr baseColWidth="10" defaultColWidth="14.42578125" defaultRowHeight="15" customHeight="1"/>
  <cols>
    <col min="1" max="3" width="10.7109375" customWidth="1"/>
    <col min="4" max="4" width="8.140625" customWidth="1"/>
    <col min="5" max="5" width="6.7109375" customWidth="1"/>
    <col min="6" max="6" width="23.85546875" customWidth="1"/>
    <col min="7" max="7" width="38.28515625" customWidth="1"/>
    <col min="8" max="9" width="10.7109375" customWidth="1"/>
    <col min="10" max="10" width="9" customWidth="1"/>
    <col min="11" max="11" width="8.42578125" customWidth="1"/>
    <col min="12" max="15" width="10.7109375" customWidth="1"/>
  </cols>
  <sheetData>
    <row r="1" spans="1:15" ht="15.75" customHeight="1">
      <c r="D1" s="647" t="s">
        <v>23</v>
      </c>
      <c r="E1" s="640"/>
      <c r="F1" s="640"/>
      <c r="G1" s="640"/>
      <c r="H1" s="640"/>
      <c r="I1" s="640"/>
      <c r="J1" s="640"/>
    </row>
    <row r="2" spans="1:15" ht="15" customHeight="1">
      <c r="D2" s="640"/>
      <c r="E2" s="640"/>
      <c r="F2" s="640"/>
      <c r="G2" s="640"/>
      <c r="H2" s="640"/>
      <c r="I2" s="640"/>
      <c r="J2" s="640"/>
    </row>
    <row r="3" spans="1:15" ht="15" customHeight="1">
      <c r="D3" s="640"/>
      <c r="E3" s="640"/>
      <c r="F3" s="640"/>
      <c r="G3" s="640"/>
      <c r="H3" s="640"/>
      <c r="I3" s="640"/>
      <c r="J3" s="640"/>
    </row>
    <row r="4" spans="1:15" ht="15" customHeight="1">
      <c r="D4" s="640"/>
      <c r="E4" s="640"/>
      <c r="F4" s="640"/>
      <c r="G4" s="640"/>
      <c r="H4" s="640"/>
      <c r="I4" s="640"/>
      <c r="J4" s="640"/>
    </row>
    <row r="5" spans="1:15" ht="20.25" customHeight="1">
      <c r="D5" s="640"/>
      <c r="E5" s="640"/>
      <c r="F5" s="640"/>
      <c r="G5" s="640"/>
      <c r="H5" s="640"/>
      <c r="I5" s="640"/>
      <c r="J5" s="640"/>
    </row>
    <row r="6" spans="1:15" ht="19.5" customHeight="1">
      <c r="F6" s="15" t="s">
        <v>17</v>
      </c>
      <c r="G6" s="53">
        <f>'P5'!F2+'P4'!F2+'P6'!F2+'P7'!F2+'P8'!E2+'P9'!F2+'P10'!E2+'P11'!E2+'P17'!F3</f>
        <v>52.941176470588239</v>
      </c>
    </row>
    <row r="7" spans="1:15" ht="24.75" customHeight="1">
      <c r="F7" s="15" t="s">
        <v>39</v>
      </c>
      <c r="G7" s="53">
        <f>'P4'!F3+'P5'!F3+'P6'!F3+'P7'!F3+'P8'!E3+'P9'!F3+'P10'!E3+'P11'!E3</f>
        <v>30.709407119016575</v>
      </c>
    </row>
    <row r="8" spans="1:15" ht="95.25" customHeight="1">
      <c r="F8" s="15" t="s">
        <v>19</v>
      </c>
      <c r="G8" s="57" t="str">
        <f>Resp.!E8</f>
        <v xml:space="preserve">Administración de tecnologías de la información.
Planeación Estratégica
Gestión Integral de las Comunicaciones y el Relacionamiento
Gestión del Talento Humano
Grupo de Gestión Presupuestal
Oficina Asesora Jurídica
Administración de bienes y servicios
Atención Integral y servicios a Grupos de Interés </v>
      </c>
    </row>
    <row r="11" spans="1:15" ht="23.25">
      <c r="A11" s="648" t="s">
        <v>3</v>
      </c>
      <c r="B11" s="640"/>
      <c r="C11" s="640"/>
      <c r="D11" s="640"/>
      <c r="L11" s="648" t="s">
        <v>3</v>
      </c>
      <c r="M11" s="640"/>
      <c r="N11" s="640"/>
      <c r="O11" s="640"/>
    </row>
    <row r="12" spans="1:15">
      <c r="E12" s="649" t="s">
        <v>35</v>
      </c>
      <c r="F12" s="637"/>
      <c r="G12" s="637"/>
      <c r="H12" s="637"/>
      <c r="I12" s="637"/>
      <c r="J12" s="637"/>
      <c r="K12" s="638"/>
    </row>
    <row r="13" spans="1:15">
      <c r="E13" s="639"/>
      <c r="F13" s="640"/>
      <c r="G13" s="640"/>
      <c r="H13" s="640"/>
      <c r="I13" s="640"/>
      <c r="J13" s="640"/>
      <c r="K13" s="623"/>
    </row>
    <row r="14" spans="1:15">
      <c r="E14" s="639"/>
      <c r="F14" s="640"/>
      <c r="G14" s="640"/>
      <c r="H14" s="640"/>
      <c r="I14" s="640"/>
      <c r="J14" s="640"/>
      <c r="K14" s="623"/>
    </row>
    <row r="15" spans="1:15">
      <c r="E15" s="639"/>
      <c r="F15" s="640"/>
      <c r="G15" s="640"/>
      <c r="H15" s="640"/>
      <c r="I15" s="640"/>
      <c r="J15" s="640"/>
      <c r="K15" s="623"/>
    </row>
    <row r="16" spans="1:15">
      <c r="E16" s="639"/>
      <c r="F16" s="640"/>
      <c r="G16" s="640"/>
      <c r="H16" s="640"/>
      <c r="I16" s="640"/>
      <c r="J16" s="640"/>
      <c r="K16" s="623"/>
    </row>
    <row r="17" spans="5:11">
      <c r="E17" s="639"/>
      <c r="F17" s="640"/>
      <c r="G17" s="640"/>
      <c r="H17" s="640"/>
      <c r="I17" s="640"/>
      <c r="J17" s="640"/>
      <c r="K17" s="623"/>
    </row>
    <row r="18" spans="5:11">
      <c r="E18" s="641"/>
      <c r="F18" s="642"/>
      <c r="G18" s="642"/>
      <c r="H18" s="642"/>
      <c r="I18" s="642"/>
      <c r="J18" s="642"/>
      <c r="K18" s="633"/>
    </row>
    <row r="20" spans="5:11" ht="15.75" customHeight="1"/>
    <row r="21" spans="5:11" ht="15.75" customHeight="1"/>
    <row r="22" spans="5:11" ht="15.75" customHeight="1"/>
    <row r="23" spans="5:11" ht="15.75" customHeight="1"/>
    <row r="24" spans="5:11" ht="15.75" customHeight="1"/>
    <row r="25" spans="5:11" ht="15.75" customHeight="1"/>
    <row r="26" spans="5:11" ht="15.75" customHeight="1"/>
    <row r="27" spans="5:11" ht="15.75" customHeight="1"/>
    <row r="28" spans="5:11" ht="15.75" customHeight="1"/>
    <row r="29" spans="5:11" ht="15.75" customHeight="1"/>
    <row r="30" spans="5:11" ht="15.75" customHeight="1"/>
    <row r="31" spans="5:11" ht="15.75" customHeight="1"/>
    <row r="32" spans="5: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D1:J5"/>
    <mergeCell ref="L11:O11"/>
    <mergeCell ref="A11:D11"/>
    <mergeCell ref="E12:K18"/>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J1000"/>
  <sheetViews>
    <sheetView showGridLines="0" workbookViewId="0">
      <selection activeCell="D1" sqref="D1:H5"/>
    </sheetView>
  </sheetViews>
  <sheetFormatPr baseColWidth="10" defaultColWidth="14.42578125" defaultRowHeight="15" customHeight="1"/>
  <cols>
    <col min="1" max="1" width="8.7109375" customWidth="1"/>
    <col min="2" max="2" width="10.7109375" customWidth="1"/>
    <col min="3" max="3" width="7.28515625" customWidth="1"/>
    <col min="4" max="4" width="10" customWidth="1"/>
    <col min="5" max="5" width="23.42578125" customWidth="1"/>
    <col min="6" max="6" width="22.7109375" customWidth="1"/>
    <col min="7" max="7" width="7.42578125" customWidth="1"/>
    <col min="8" max="8" width="6" customWidth="1"/>
    <col min="9" max="10" width="10.7109375" customWidth="1"/>
  </cols>
  <sheetData>
    <row r="1" spans="4:10" ht="15" customHeight="1">
      <c r="D1" s="650" t="s">
        <v>38</v>
      </c>
      <c r="E1" s="640"/>
      <c r="F1" s="640"/>
      <c r="G1" s="640"/>
      <c r="H1" s="640"/>
    </row>
    <row r="2" spans="4:10" ht="15" customHeight="1">
      <c r="D2" s="640"/>
      <c r="E2" s="640"/>
      <c r="F2" s="640"/>
      <c r="G2" s="640"/>
      <c r="H2" s="640"/>
    </row>
    <row r="3" spans="4:10" ht="15" customHeight="1">
      <c r="D3" s="640"/>
      <c r="E3" s="640"/>
      <c r="F3" s="640"/>
      <c r="G3" s="640"/>
      <c r="H3" s="640"/>
    </row>
    <row r="4" spans="4:10" ht="15" customHeight="1">
      <c r="D4" s="640"/>
      <c r="E4" s="640"/>
      <c r="F4" s="640"/>
      <c r="G4" s="640"/>
      <c r="H4" s="640"/>
    </row>
    <row r="5" spans="4:10" ht="15" customHeight="1">
      <c r="D5" s="640"/>
      <c r="E5" s="640"/>
      <c r="F5" s="640"/>
      <c r="G5" s="640"/>
      <c r="H5" s="640"/>
    </row>
    <row r="6" spans="4:10" ht="26.25" customHeight="1">
      <c r="E6" s="15" t="s">
        <v>54</v>
      </c>
      <c r="F6" s="77">
        <f>'P12'!E2</f>
        <v>5.882352941176471</v>
      </c>
    </row>
    <row r="7" spans="4:10" ht="30" customHeight="1">
      <c r="E7" s="15" t="s">
        <v>18</v>
      </c>
      <c r="F7" s="77">
        <f>'P12'!E3</f>
        <v>5.4901960784313726</v>
      </c>
      <c r="I7" s="78" t="s">
        <v>55</v>
      </c>
    </row>
    <row r="8" spans="4:10" ht="33.75" customHeight="1">
      <c r="E8" s="15" t="s">
        <v>19</v>
      </c>
      <c r="F8" s="79" t="str">
        <f>+Resp.!E17</f>
        <v>Grupo de Planeación
OCI</v>
      </c>
    </row>
    <row r="10" spans="4:10" ht="15" customHeight="1">
      <c r="D10" s="649" t="s">
        <v>56</v>
      </c>
      <c r="E10" s="637"/>
      <c r="F10" s="637"/>
      <c r="G10" s="637"/>
      <c r="H10" s="637"/>
      <c r="I10" s="637"/>
      <c r="J10" s="638"/>
    </row>
    <row r="11" spans="4:10" ht="15" customHeight="1">
      <c r="D11" s="639"/>
      <c r="E11" s="640"/>
      <c r="F11" s="640"/>
      <c r="G11" s="640"/>
      <c r="H11" s="640"/>
      <c r="I11" s="640"/>
      <c r="J11" s="623"/>
    </row>
    <row r="12" spans="4:10" ht="15" customHeight="1">
      <c r="D12" s="639"/>
      <c r="E12" s="640"/>
      <c r="F12" s="640"/>
      <c r="G12" s="640"/>
      <c r="H12" s="640"/>
      <c r="I12" s="640"/>
      <c r="J12" s="623"/>
    </row>
    <row r="13" spans="4:10" ht="15" customHeight="1">
      <c r="D13" s="639"/>
      <c r="E13" s="640"/>
      <c r="F13" s="640"/>
      <c r="G13" s="640"/>
      <c r="H13" s="640"/>
      <c r="I13" s="640"/>
      <c r="J13" s="623"/>
    </row>
    <row r="14" spans="4:10" ht="15" customHeight="1">
      <c r="D14" s="639"/>
      <c r="E14" s="640"/>
      <c r="F14" s="640"/>
      <c r="G14" s="640"/>
      <c r="H14" s="640"/>
      <c r="I14" s="640"/>
      <c r="J14" s="623"/>
    </row>
    <row r="15" spans="4:10">
      <c r="D15" s="639"/>
      <c r="E15" s="640"/>
      <c r="F15" s="640"/>
      <c r="G15" s="640"/>
      <c r="H15" s="640"/>
      <c r="I15" s="640"/>
      <c r="J15" s="623"/>
    </row>
    <row r="16" spans="4:10">
      <c r="D16" s="641"/>
      <c r="E16" s="642"/>
      <c r="F16" s="642"/>
      <c r="G16" s="642"/>
      <c r="H16" s="642"/>
      <c r="I16" s="642"/>
      <c r="J16" s="633"/>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D1:H5"/>
    <mergeCell ref="D10:J16"/>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I1000"/>
  <sheetViews>
    <sheetView showGridLines="0" workbookViewId="0">
      <selection activeCell="D1" sqref="D1:I5"/>
    </sheetView>
  </sheetViews>
  <sheetFormatPr baseColWidth="10" defaultColWidth="14.42578125" defaultRowHeight="15" customHeight="1"/>
  <cols>
    <col min="1" max="3" width="10.7109375" customWidth="1"/>
    <col min="4" max="4" width="10.42578125" customWidth="1"/>
    <col min="5" max="5" width="19.42578125" customWidth="1"/>
    <col min="6" max="6" width="40" customWidth="1"/>
    <col min="7" max="7" width="10.7109375" customWidth="1"/>
    <col min="8" max="8" width="6.28515625" customWidth="1"/>
    <col min="9" max="9" width="6.7109375" customWidth="1"/>
  </cols>
  <sheetData>
    <row r="1" spans="4:9" ht="15" customHeight="1">
      <c r="D1" s="651" t="s">
        <v>42</v>
      </c>
      <c r="E1" s="640"/>
      <c r="F1" s="640"/>
      <c r="G1" s="640"/>
      <c r="H1" s="640"/>
      <c r="I1" s="640"/>
    </row>
    <row r="2" spans="4:9" ht="15" customHeight="1">
      <c r="D2" s="640"/>
      <c r="E2" s="640"/>
      <c r="F2" s="640"/>
      <c r="G2" s="640"/>
      <c r="H2" s="640"/>
      <c r="I2" s="640"/>
    </row>
    <row r="3" spans="4:9" ht="15" customHeight="1">
      <c r="D3" s="640"/>
      <c r="E3" s="640"/>
      <c r="F3" s="640"/>
      <c r="G3" s="640"/>
      <c r="H3" s="640"/>
      <c r="I3" s="640"/>
    </row>
    <row r="4" spans="4:9" ht="15" customHeight="1">
      <c r="D4" s="640"/>
      <c r="E4" s="640"/>
      <c r="F4" s="640"/>
      <c r="G4" s="640"/>
      <c r="H4" s="640"/>
      <c r="I4" s="640"/>
    </row>
    <row r="5" spans="4:9" ht="15" customHeight="1">
      <c r="D5" s="640"/>
      <c r="E5" s="640"/>
      <c r="F5" s="640"/>
      <c r="G5" s="640"/>
      <c r="H5" s="640"/>
      <c r="I5" s="640"/>
    </row>
    <row r="6" spans="4:9" ht="27.75" customHeight="1">
      <c r="E6" s="15" t="s">
        <v>54</v>
      </c>
      <c r="F6" s="80">
        <f>'P13'!E3+'P14'!G3</f>
        <v>11.764705882352942</v>
      </c>
    </row>
    <row r="7" spans="4:9" ht="28.5" customHeight="1">
      <c r="E7" s="15" t="s">
        <v>18</v>
      </c>
      <c r="F7" s="80">
        <f>'P13'!E4+'P14'!G4</f>
        <v>7.5294117647058822</v>
      </c>
      <c r="I7" s="81" t="s">
        <v>3</v>
      </c>
    </row>
    <row r="8" spans="4:9" ht="155.25" customHeight="1">
      <c r="E8" s="15" t="s">
        <v>19</v>
      </c>
      <c r="F8" s="82" t="str">
        <f>Resp.!E18</f>
        <v>Administración de bienes y servicios
Administración de tecnologías de la información
Planeación Estratégica
Gestión Integral de las Comunicaciones y el Relacionamiento
Administración de tecnologías de la información.
Administración de bienes y servicios
Gestión de Talento Humano
Evaluación, control y mejora - oficina de control Interno</v>
      </c>
    </row>
    <row r="10" spans="4:9" ht="15" customHeight="1">
      <c r="D10" s="649" t="s">
        <v>57</v>
      </c>
      <c r="E10" s="637"/>
      <c r="F10" s="637"/>
      <c r="G10" s="637"/>
      <c r="H10" s="637"/>
      <c r="I10" s="638"/>
    </row>
    <row r="11" spans="4:9">
      <c r="D11" s="639"/>
      <c r="E11" s="640"/>
      <c r="F11" s="640"/>
      <c r="G11" s="640"/>
      <c r="H11" s="640"/>
      <c r="I11" s="623"/>
    </row>
    <row r="12" spans="4:9">
      <c r="D12" s="639"/>
      <c r="E12" s="640"/>
      <c r="F12" s="640"/>
      <c r="G12" s="640"/>
      <c r="H12" s="640"/>
      <c r="I12" s="623"/>
    </row>
    <row r="13" spans="4:9">
      <c r="D13" s="639"/>
      <c r="E13" s="640"/>
      <c r="F13" s="640"/>
      <c r="G13" s="640"/>
      <c r="H13" s="640"/>
      <c r="I13" s="623"/>
    </row>
    <row r="14" spans="4:9">
      <c r="D14" s="639"/>
      <c r="E14" s="640"/>
      <c r="F14" s="640"/>
      <c r="G14" s="640"/>
      <c r="H14" s="640"/>
      <c r="I14" s="623"/>
    </row>
    <row r="15" spans="4:9">
      <c r="D15" s="641"/>
      <c r="E15" s="642"/>
      <c r="F15" s="642"/>
      <c r="G15" s="642"/>
      <c r="H15" s="642"/>
      <c r="I15" s="633"/>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D10:I15"/>
    <mergeCell ref="D1:I5"/>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J1000"/>
  <sheetViews>
    <sheetView showGridLines="0" workbookViewId="0">
      <selection activeCell="D1" sqref="D1:I5"/>
    </sheetView>
  </sheetViews>
  <sheetFormatPr baseColWidth="10" defaultColWidth="14.42578125" defaultRowHeight="15" customHeight="1"/>
  <cols>
    <col min="1" max="1" width="6.140625" customWidth="1"/>
    <col min="2" max="4" width="10.7109375" customWidth="1"/>
    <col min="5" max="5" width="7.28515625" customWidth="1"/>
    <col min="6" max="6" width="20.85546875" customWidth="1"/>
    <col min="7" max="7" width="40" customWidth="1"/>
    <col min="8" max="8" width="10.85546875" customWidth="1"/>
    <col min="9" max="9" width="10.5703125" customWidth="1"/>
    <col min="10" max="10" width="10.7109375" customWidth="1"/>
  </cols>
  <sheetData>
    <row r="1" spans="4:10" ht="15" customHeight="1">
      <c r="D1" s="652" t="s">
        <v>58</v>
      </c>
      <c r="E1" s="640"/>
      <c r="F1" s="640"/>
      <c r="G1" s="640"/>
      <c r="H1" s="640"/>
      <c r="I1" s="640"/>
    </row>
    <row r="2" spans="4:10" ht="15" customHeight="1">
      <c r="D2" s="640"/>
      <c r="E2" s="640"/>
      <c r="F2" s="640"/>
      <c r="G2" s="640"/>
      <c r="H2" s="640"/>
      <c r="I2" s="640"/>
    </row>
    <row r="3" spans="4:10" ht="15" customHeight="1">
      <c r="D3" s="640"/>
      <c r="E3" s="640"/>
      <c r="F3" s="640"/>
      <c r="G3" s="640"/>
      <c r="H3" s="640"/>
      <c r="I3" s="640"/>
    </row>
    <row r="4" spans="4:10" ht="15" customHeight="1">
      <c r="D4" s="640"/>
      <c r="E4" s="640"/>
      <c r="F4" s="640"/>
      <c r="G4" s="640"/>
      <c r="H4" s="640"/>
      <c r="I4" s="640"/>
    </row>
    <row r="5" spans="4:10" ht="15" customHeight="1">
      <c r="D5" s="640"/>
      <c r="E5" s="640"/>
      <c r="F5" s="640"/>
      <c r="G5" s="640"/>
      <c r="H5" s="640"/>
      <c r="I5" s="640"/>
    </row>
    <row r="6" spans="4:10" ht="29.25" customHeight="1">
      <c r="F6" s="15" t="s">
        <v>54</v>
      </c>
      <c r="G6" s="345">
        <f>'P16'!F3</f>
        <v>5.882352941176471</v>
      </c>
    </row>
    <row r="7" spans="4:10" ht="31.5" customHeight="1">
      <c r="F7" s="15" t="s">
        <v>18</v>
      </c>
      <c r="G7" s="87">
        <f>'P15'!F4</f>
        <v>0.80213903743315518</v>
      </c>
      <c r="J7" s="88" t="s">
        <v>55</v>
      </c>
    </row>
    <row r="8" spans="4:10" ht="87" customHeight="1">
      <c r="F8" s="15" t="s">
        <v>19</v>
      </c>
      <c r="G8" s="90" t="str">
        <f>Resp.!E22</f>
        <v>Grupo de Talento Humano
Grupo de Planeación
Oficina de tecnologia de la Información</v>
      </c>
    </row>
    <row r="10" spans="4:10">
      <c r="D10" s="653" t="s">
        <v>57</v>
      </c>
      <c r="E10" s="637"/>
      <c r="F10" s="637"/>
      <c r="G10" s="637"/>
      <c r="H10" s="637"/>
      <c r="I10" s="637"/>
      <c r="J10" s="638"/>
    </row>
    <row r="11" spans="4:10" ht="15" customHeight="1">
      <c r="D11" s="639"/>
      <c r="E11" s="640"/>
      <c r="F11" s="640"/>
      <c r="G11" s="640"/>
      <c r="H11" s="640"/>
      <c r="I11" s="640"/>
      <c r="J11" s="623"/>
    </row>
    <row r="12" spans="4:10" ht="15" customHeight="1">
      <c r="D12" s="639"/>
      <c r="E12" s="640"/>
      <c r="F12" s="640"/>
      <c r="G12" s="640"/>
      <c r="H12" s="640"/>
      <c r="I12" s="640"/>
      <c r="J12" s="623"/>
    </row>
    <row r="13" spans="4:10" ht="15" customHeight="1">
      <c r="D13" s="639"/>
      <c r="E13" s="640"/>
      <c r="F13" s="640"/>
      <c r="G13" s="640"/>
      <c r="H13" s="640"/>
      <c r="I13" s="640"/>
      <c r="J13" s="623"/>
    </row>
    <row r="14" spans="4:10" ht="15" customHeight="1">
      <c r="D14" s="639"/>
      <c r="E14" s="640"/>
      <c r="F14" s="640"/>
      <c r="G14" s="640"/>
      <c r="H14" s="640"/>
      <c r="I14" s="640"/>
      <c r="J14" s="623"/>
    </row>
    <row r="15" spans="4:10" ht="15" customHeight="1">
      <c r="D15" s="639"/>
      <c r="E15" s="640"/>
      <c r="F15" s="640"/>
      <c r="G15" s="640"/>
      <c r="H15" s="640"/>
      <c r="I15" s="640"/>
      <c r="J15" s="623"/>
    </row>
    <row r="16" spans="4:10" ht="15.75" customHeight="1">
      <c r="D16" s="641"/>
      <c r="E16" s="642"/>
      <c r="F16" s="642"/>
      <c r="G16" s="642"/>
      <c r="H16" s="642"/>
      <c r="I16" s="642"/>
      <c r="J16" s="633"/>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D1:I5"/>
    <mergeCell ref="D10:J16"/>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000"/>
  <sheetViews>
    <sheetView showGridLines="0" workbookViewId="0">
      <selection activeCell="E26" sqref="E26"/>
    </sheetView>
  </sheetViews>
  <sheetFormatPr baseColWidth="10" defaultColWidth="14.42578125" defaultRowHeight="15" customHeight="1"/>
  <cols>
    <col min="1" max="1" width="10.7109375" customWidth="1"/>
    <col min="2" max="2" width="8.140625" customWidth="1"/>
    <col min="3" max="3" width="16.28515625" customWidth="1"/>
    <col min="4" max="4" width="21.28515625" customWidth="1"/>
    <col min="5" max="5" width="30.7109375" customWidth="1"/>
    <col min="6" max="6" width="16" customWidth="1"/>
    <col min="7" max="7" width="8.42578125" customWidth="1"/>
    <col min="8" max="8" width="10.7109375" customWidth="1"/>
  </cols>
  <sheetData>
    <row r="1" spans="2:8">
      <c r="C1" s="654" t="s">
        <v>51</v>
      </c>
      <c r="D1" s="640"/>
      <c r="E1" s="640"/>
      <c r="F1" s="640"/>
      <c r="G1" s="640"/>
    </row>
    <row r="2" spans="2:8" ht="15" customHeight="1">
      <c r="C2" s="640"/>
      <c r="D2" s="640"/>
      <c r="E2" s="640"/>
      <c r="F2" s="640"/>
      <c r="G2" s="640"/>
    </row>
    <row r="3" spans="2:8" ht="15" customHeight="1">
      <c r="C3" s="640"/>
      <c r="D3" s="640"/>
      <c r="E3" s="640"/>
      <c r="F3" s="640"/>
      <c r="G3" s="640"/>
    </row>
    <row r="4" spans="2:8" ht="15" customHeight="1">
      <c r="C4" s="640"/>
      <c r="D4" s="640"/>
      <c r="E4" s="640"/>
      <c r="F4" s="640"/>
      <c r="G4" s="640"/>
    </row>
    <row r="5" spans="2:8" ht="15" customHeight="1">
      <c r="C5" s="640"/>
      <c r="D5" s="640"/>
      <c r="E5" s="640"/>
      <c r="F5" s="640"/>
      <c r="G5" s="640"/>
    </row>
    <row r="6" spans="2:8" ht="27" customHeight="1">
      <c r="D6" s="15" t="s">
        <v>54</v>
      </c>
      <c r="E6" s="83">
        <f>'P16'!F3</f>
        <v>5.882352941176471</v>
      </c>
    </row>
    <row r="7" spans="2:8" ht="30.75" customHeight="1">
      <c r="D7" s="15" t="s">
        <v>18</v>
      </c>
      <c r="E7" s="83">
        <f>'P16'!F4</f>
        <v>5.867195254572418</v>
      </c>
      <c r="G7" s="85" t="s">
        <v>55</v>
      </c>
    </row>
    <row r="8" spans="2:8" ht="25.5" customHeight="1">
      <c r="D8" s="15" t="s">
        <v>59</v>
      </c>
      <c r="E8" s="86" t="str">
        <f>Resp.!E23</f>
        <v>Oficina de Control Interno</v>
      </c>
    </row>
    <row r="10" spans="2:8" ht="15" customHeight="1">
      <c r="B10" s="649" t="s">
        <v>60</v>
      </c>
      <c r="C10" s="637"/>
      <c r="D10" s="637"/>
      <c r="E10" s="637"/>
      <c r="F10" s="637"/>
      <c r="G10" s="637"/>
      <c r="H10" s="638"/>
    </row>
    <row r="11" spans="2:8" ht="15" customHeight="1">
      <c r="B11" s="639"/>
      <c r="C11" s="640"/>
      <c r="D11" s="640"/>
      <c r="E11" s="640"/>
      <c r="F11" s="640"/>
      <c r="G11" s="640"/>
      <c r="H11" s="623"/>
    </row>
    <row r="12" spans="2:8" ht="15" customHeight="1">
      <c r="B12" s="639"/>
      <c r="C12" s="640"/>
      <c r="D12" s="640"/>
      <c r="E12" s="640"/>
      <c r="F12" s="640"/>
      <c r="G12" s="640"/>
      <c r="H12" s="623"/>
    </row>
    <row r="13" spans="2:8" ht="15" customHeight="1">
      <c r="B13" s="639"/>
      <c r="C13" s="640"/>
      <c r="D13" s="640"/>
      <c r="E13" s="640"/>
      <c r="F13" s="640"/>
      <c r="G13" s="640"/>
      <c r="H13" s="623"/>
    </row>
    <row r="14" spans="2:8" ht="15" customHeight="1">
      <c r="B14" s="639"/>
      <c r="C14" s="640"/>
      <c r="D14" s="640"/>
      <c r="E14" s="640"/>
      <c r="F14" s="640"/>
      <c r="G14" s="640"/>
      <c r="H14" s="623"/>
    </row>
    <row r="15" spans="2:8" ht="15.75" customHeight="1">
      <c r="B15" s="639"/>
      <c r="C15" s="640"/>
      <c r="D15" s="640"/>
      <c r="E15" s="640"/>
      <c r="F15" s="640"/>
      <c r="G15" s="640"/>
      <c r="H15" s="623"/>
    </row>
    <row r="16" spans="2:8" ht="21.75" customHeight="1">
      <c r="B16" s="641"/>
      <c r="C16" s="642"/>
      <c r="D16" s="642"/>
      <c r="E16" s="642"/>
      <c r="F16" s="642"/>
      <c r="G16" s="642"/>
      <c r="H16" s="633"/>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1:G5"/>
    <mergeCell ref="B10:H16"/>
  </mergeCell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MIPG</vt:lpstr>
      <vt:lpstr>Resp.</vt:lpstr>
      <vt:lpstr>D1</vt:lpstr>
      <vt:lpstr>D2</vt:lpstr>
      <vt:lpstr>D3</vt:lpstr>
      <vt:lpstr>D4</vt:lpstr>
      <vt:lpstr>D5</vt:lpstr>
      <vt:lpstr>D6</vt:lpstr>
      <vt:lpstr>D7</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BOTERO COFLES</dc:creator>
  <cp:lastModifiedBy>Laura Daniela Arias Fontecha</cp:lastModifiedBy>
  <dcterms:created xsi:type="dcterms:W3CDTF">2019-04-30T16:33:18Z</dcterms:created>
  <dcterms:modified xsi:type="dcterms:W3CDTF">2020-03-02T21:47:31Z</dcterms:modified>
</cp:coreProperties>
</file>